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Dev\CD Admin Procedures\2.11.13HomePolicyFY12Approp\"/>
    </mc:Choice>
  </mc:AlternateContent>
  <bookViews>
    <workbookView xWindow="480" yWindow="30" windowWidth="11835" windowHeight="5685" tabRatio="950" activeTab="2"/>
  </bookViews>
  <sheets>
    <sheet name="0)Instructions" sheetId="17" r:id="rId1"/>
    <sheet name="1)Summary" sheetId="7" r:id="rId2"/>
    <sheet name="5)Development Budget" sheetId="11" r:id="rId3"/>
    <sheet name="6)Construction Cash Flow" sheetId="5" r:id="rId4"/>
  </sheets>
  <externalReferences>
    <externalReference r:id="rId5"/>
  </externalReferences>
  <definedNames>
    <definedName name="GRP">#REF!</definedName>
    <definedName name="ODR">#REF!</definedName>
    <definedName name="_xlnm.Print_Area" localSheetId="1">'1)Summary'!$A$1:$I$43</definedName>
    <definedName name="_xlnm.Print_Area" localSheetId="2">'5)Development Budget'!$A$1:$I$61</definedName>
    <definedName name="_xlnm.Print_Area" localSheetId="3">'6)Construction Cash Flow'!$A$1:$AC$41</definedName>
    <definedName name="_xlnm.Print_Titles" localSheetId="2">'5)Development Budget'!$A:$K</definedName>
    <definedName name="_xlnm.Print_Titles" localSheetId="3">'6)Construction Cash Flow'!$B:$C</definedName>
    <definedName name="SqFt">#REF!</definedName>
    <definedName name="TDC">'5)Development Budget'!$G$61</definedName>
    <definedName name="Units">#REF!</definedName>
    <definedName name="Units2">'[1]2)Unit Mix &amp; Revenue'!$N$22</definedName>
  </definedNames>
  <calcPr calcId="152511" iterate="1" iterateCount="1000"/>
</workbook>
</file>

<file path=xl/calcChain.xml><?xml version="1.0" encoding="utf-8"?>
<calcChain xmlns="http://schemas.openxmlformats.org/spreadsheetml/2006/main">
  <c r="K28" i="11" l="1"/>
  <c r="G28" i="11" s="1"/>
  <c r="K26" i="11"/>
  <c r="G26" i="11" s="1"/>
  <c r="K25" i="11"/>
  <c r="G25" i="11" s="1"/>
  <c r="AE32" i="11" l="1"/>
  <c r="AD32" i="11"/>
  <c r="AC32" i="11"/>
  <c r="AB32" i="11"/>
  <c r="AA32" i="11"/>
  <c r="Z32" i="11"/>
  <c r="Y32" i="11"/>
  <c r="X32" i="11"/>
  <c r="W32" i="11"/>
  <c r="V32" i="11"/>
  <c r="AE31" i="11"/>
  <c r="AD31" i="11"/>
  <c r="AC31" i="11"/>
  <c r="AB31" i="11"/>
  <c r="AA31" i="11"/>
  <c r="Z31" i="11"/>
  <c r="Y31" i="11"/>
  <c r="X31" i="11"/>
  <c r="V31" i="11"/>
  <c r="P31" i="11"/>
  <c r="AE30" i="11"/>
  <c r="AD30" i="11"/>
  <c r="AC30" i="11"/>
  <c r="AB30" i="11"/>
  <c r="AA30" i="11"/>
  <c r="Z30" i="11"/>
  <c r="Y30" i="11"/>
  <c r="X30" i="11"/>
  <c r="V30" i="11"/>
  <c r="P30" i="11"/>
  <c r="L31" i="11"/>
  <c r="L30" i="11"/>
  <c r="V29" i="11"/>
  <c r="P29" i="11"/>
  <c r="L29" i="11"/>
  <c r="K41" i="11"/>
  <c r="G41" i="11" s="1"/>
  <c r="P32" i="11"/>
  <c r="L32" i="11"/>
  <c r="K19" i="11"/>
  <c r="G19" i="11" s="1"/>
  <c r="C17" i="5"/>
  <c r="C20" i="5"/>
  <c r="C21" i="5"/>
  <c r="C22" i="5"/>
  <c r="C24" i="5"/>
  <c r="AE1" i="11"/>
  <c r="AE5" i="11" s="1"/>
  <c r="AD1" i="11"/>
  <c r="AD5" i="11" s="1"/>
  <c r="AC1" i="11"/>
  <c r="AC5" i="11" s="1"/>
  <c r="AB1" i="11"/>
  <c r="AB5" i="11" s="1"/>
  <c r="AA1" i="11"/>
  <c r="AA4" i="11" s="1"/>
  <c r="Z1" i="11"/>
  <c r="Z5" i="11" s="1"/>
  <c r="Y1" i="11"/>
  <c r="Y5" i="11" s="1"/>
  <c r="X1" i="11"/>
  <c r="X3" i="11" s="1"/>
  <c r="W1" i="11"/>
  <c r="W5" i="11" s="1"/>
  <c r="V1" i="11"/>
  <c r="V3" i="11" s="1"/>
  <c r="U1" i="11"/>
  <c r="U5" i="11" s="1"/>
  <c r="T1" i="11"/>
  <c r="T5" i="11" s="1"/>
  <c r="S1" i="11"/>
  <c r="S5" i="11" s="1"/>
  <c r="R1" i="11"/>
  <c r="R5" i="11" s="1"/>
  <c r="Q1" i="11"/>
  <c r="Q4" i="11" s="1"/>
  <c r="P1" i="11"/>
  <c r="P5" i="11" s="1"/>
  <c r="O1" i="11"/>
  <c r="O5" i="11" s="1"/>
  <c r="N1" i="11"/>
  <c r="N5" i="11" s="1"/>
  <c r="M1" i="11"/>
  <c r="M5" i="11" s="1"/>
  <c r="L1" i="11"/>
  <c r="L3" i="11" s="1"/>
  <c r="K53" i="11"/>
  <c r="G53" i="11" s="1"/>
  <c r="K52" i="11"/>
  <c r="G52" i="11" s="1"/>
  <c r="K51" i="11"/>
  <c r="G51" i="11" s="1"/>
  <c r="K50" i="11"/>
  <c r="K49" i="11"/>
  <c r="K46" i="11"/>
  <c r="G46" i="11" s="1"/>
  <c r="K45" i="11"/>
  <c r="G45" i="11" s="1"/>
  <c r="K44" i="11"/>
  <c r="G44" i="11" s="1"/>
  <c r="K43" i="11"/>
  <c r="G43" i="11" s="1"/>
  <c r="K42" i="11"/>
  <c r="G42" i="11" s="1"/>
  <c r="K38" i="11"/>
  <c r="G38" i="11" s="1"/>
  <c r="K37" i="11"/>
  <c r="G37" i="11" s="1"/>
  <c r="K36" i="11"/>
  <c r="K35" i="11"/>
  <c r="G35" i="11" s="1"/>
  <c r="K20" i="11"/>
  <c r="G20" i="11" s="1"/>
  <c r="K15" i="11"/>
  <c r="G15" i="11" s="1"/>
  <c r="K14" i="11"/>
  <c r="G14" i="11" s="1"/>
  <c r="K13" i="11"/>
  <c r="G13" i="11" s="1"/>
  <c r="K12" i="11"/>
  <c r="G12" i="11" s="1"/>
  <c r="K11" i="11"/>
  <c r="G11" i="11" s="1"/>
  <c r="K10" i="11"/>
  <c r="G10" i="11" s="1"/>
  <c r="K9" i="11"/>
  <c r="G9" i="11" s="1"/>
  <c r="K8" i="11"/>
  <c r="G8" i="11" s="1"/>
  <c r="I9" i="7"/>
  <c r="I10" i="7"/>
  <c r="I11" i="7"/>
  <c r="I12" i="7"/>
  <c r="I13" i="7"/>
  <c r="I14" i="7"/>
  <c r="I15" i="7"/>
  <c r="I16" i="7"/>
  <c r="F11" i="7"/>
  <c r="F12" i="7"/>
  <c r="F13" i="7"/>
  <c r="F14" i="7"/>
  <c r="F15" i="7"/>
  <c r="F16" i="7"/>
  <c r="C11" i="7"/>
  <c r="C12" i="7"/>
  <c r="C13" i="7"/>
  <c r="C14" i="7"/>
  <c r="C15" i="7"/>
  <c r="C16" i="7"/>
  <c r="G50" i="11"/>
  <c r="G49" i="11"/>
  <c r="G36" i="11"/>
  <c r="O32" i="11"/>
  <c r="Q32" i="11"/>
  <c r="R32" i="11"/>
  <c r="T32" i="11"/>
  <c r="U32" i="11"/>
  <c r="C23" i="5"/>
  <c r="C18" i="5"/>
  <c r="AB18" i="5" s="1"/>
  <c r="B24" i="5"/>
  <c r="B23" i="5"/>
  <c r="B22" i="5"/>
  <c r="B21" i="5"/>
  <c r="B20" i="5"/>
  <c r="B19" i="5"/>
  <c r="B18" i="5"/>
  <c r="B17" i="5"/>
  <c r="B29" i="7"/>
  <c r="B28" i="7"/>
  <c r="B27" i="7"/>
  <c r="B26" i="7"/>
  <c r="B25" i="7"/>
  <c r="B24" i="7"/>
  <c r="B23" i="7"/>
  <c r="B22" i="7"/>
  <c r="AE2" i="11"/>
  <c r="AC2" i="11"/>
  <c r="Y2" i="11"/>
  <c r="W2" i="11"/>
  <c r="S2" i="11"/>
  <c r="Q2" i="11"/>
  <c r="P2" i="11"/>
  <c r="O2" i="11"/>
  <c r="M2" i="11"/>
  <c r="L2" i="11"/>
  <c r="K16" i="11"/>
  <c r="G16" i="11" s="1"/>
  <c r="AD2" i="11"/>
  <c r="N13" i="5"/>
  <c r="P13" i="5"/>
  <c r="Q13" i="5"/>
  <c r="R13" i="5"/>
  <c r="S13" i="5"/>
  <c r="T13" i="5"/>
  <c r="U13" i="5"/>
  <c r="V13" i="5"/>
  <c r="W13" i="5"/>
  <c r="X13" i="5"/>
  <c r="Y13" i="5"/>
  <c r="Z13" i="5"/>
  <c r="E4" i="5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R4" i="5" s="1"/>
  <c r="S4" i="5" s="1"/>
  <c r="T4" i="5" s="1"/>
  <c r="U4" i="5" s="1"/>
  <c r="V4" i="5" s="1"/>
  <c r="W4" i="5" s="1"/>
  <c r="X4" i="5" s="1"/>
  <c r="Y4" i="5" s="1"/>
  <c r="Z4" i="5" s="1"/>
  <c r="AA4" i="5" s="1"/>
  <c r="AA13" i="5"/>
  <c r="AB23" i="5"/>
  <c r="AB19" i="5"/>
  <c r="X2" i="11"/>
  <c r="M32" i="11" l="1"/>
  <c r="K27" i="11"/>
  <c r="AC3" i="11"/>
  <c r="X4" i="11"/>
  <c r="Y3" i="11"/>
  <c r="G54" i="11"/>
  <c r="C10" i="5" s="1"/>
  <c r="AB10" i="5" s="1"/>
  <c r="AD10" i="5" s="1"/>
  <c r="Z4" i="11"/>
  <c r="V5" i="11"/>
  <c r="R4" i="11"/>
  <c r="O3" i="11"/>
  <c r="O4" i="11"/>
  <c r="V4" i="11"/>
  <c r="S3" i="11"/>
  <c r="N4" i="11"/>
  <c r="AB4" i="11"/>
  <c r="U3" i="11"/>
  <c r="AA2" i="11"/>
  <c r="T4" i="11"/>
  <c r="P4" i="11"/>
  <c r="R3" i="11"/>
  <c r="X5" i="11"/>
  <c r="M4" i="11"/>
  <c r="AC4" i="11"/>
  <c r="AE4" i="11"/>
  <c r="AE3" i="11"/>
  <c r="W3" i="11"/>
  <c r="M3" i="11"/>
  <c r="Z2" i="11"/>
  <c r="Z3" i="11"/>
  <c r="K21" i="11"/>
  <c r="G21" i="11" s="1"/>
  <c r="G22" i="11" s="1"/>
  <c r="E23" i="7" s="1"/>
  <c r="G47" i="11"/>
  <c r="C9" i="5" s="1"/>
  <c r="AB2" i="11"/>
  <c r="L4" i="11"/>
  <c r="AB3" i="11"/>
  <c r="Q5" i="11"/>
  <c r="AD4" i="11"/>
  <c r="Q3" i="11"/>
  <c r="L5" i="11"/>
  <c r="AA3" i="11"/>
  <c r="AB21" i="5"/>
  <c r="AD21" i="5" s="1"/>
  <c r="AB24" i="5"/>
  <c r="AD24" i="5" s="1"/>
  <c r="S32" i="11"/>
  <c r="Y29" i="11"/>
  <c r="O29" i="11"/>
  <c r="O30" i="11" s="1"/>
  <c r="G39" i="11"/>
  <c r="C8" i="5" s="1"/>
  <c r="T2" i="11"/>
  <c r="V2" i="11"/>
  <c r="G17" i="11"/>
  <c r="E25" i="7"/>
  <c r="AC23" i="5"/>
  <c r="N32" i="11"/>
  <c r="F17" i="7"/>
  <c r="I17" i="7"/>
  <c r="S4" i="11"/>
  <c r="U4" i="11"/>
  <c r="N3" i="11"/>
  <c r="AD3" i="11"/>
  <c r="C17" i="7"/>
  <c r="AC18" i="5"/>
  <c r="AD18" i="5"/>
  <c r="AD23" i="5"/>
  <c r="U2" i="11"/>
  <c r="N2" i="11"/>
  <c r="T3" i="11"/>
  <c r="Y4" i="11"/>
  <c r="P3" i="11"/>
  <c r="W4" i="11"/>
  <c r="AA5" i="11"/>
  <c r="AB9" i="5"/>
  <c r="R2" i="11"/>
  <c r="AB20" i="5"/>
  <c r="AC20" i="5" s="1"/>
  <c r="K32" i="11" l="1"/>
  <c r="AC21" i="5"/>
  <c r="U29" i="11"/>
  <c r="U31" i="11"/>
  <c r="U30" i="11"/>
  <c r="S29" i="11"/>
  <c r="S31" i="11"/>
  <c r="S30" i="11"/>
  <c r="W31" i="11"/>
  <c r="W30" i="11"/>
  <c r="T29" i="11"/>
  <c r="T31" i="11"/>
  <c r="T30" i="11"/>
  <c r="Q31" i="11"/>
  <c r="Q30" i="11"/>
  <c r="R29" i="11"/>
  <c r="R31" i="11"/>
  <c r="R30" i="11"/>
  <c r="AC29" i="11"/>
  <c r="AB29" i="11"/>
  <c r="AD29" i="11"/>
  <c r="Z29" i="11"/>
  <c r="X29" i="11"/>
  <c r="W29" i="11"/>
  <c r="Q29" i="11"/>
  <c r="E27" i="7"/>
  <c r="AC10" i="5"/>
  <c r="E26" i="7"/>
  <c r="C6" i="5"/>
  <c r="AB6" i="5" s="1"/>
  <c r="AC6" i="5" s="1"/>
  <c r="G27" i="11"/>
  <c r="AC24" i="5"/>
  <c r="O31" i="11"/>
  <c r="AA29" i="11"/>
  <c r="E22" i="7"/>
  <c r="C5" i="5"/>
  <c r="M29" i="11"/>
  <c r="AD20" i="5"/>
  <c r="AD9" i="5"/>
  <c r="AC9" i="5"/>
  <c r="AB22" i="5"/>
  <c r="D25" i="5"/>
  <c r="H25" i="11" l="1"/>
  <c r="H26" i="11"/>
  <c r="H28" i="11"/>
  <c r="AE29" i="11"/>
  <c r="O61" i="11"/>
  <c r="T56" i="11"/>
  <c r="U56" i="11"/>
  <c r="Q56" i="11"/>
  <c r="R56" i="11"/>
  <c r="AD6" i="5"/>
  <c r="K24" i="11"/>
  <c r="G24" i="11" s="1"/>
  <c r="H24" i="11" s="1"/>
  <c r="H22" i="11"/>
  <c r="H41" i="11"/>
  <c r="F37" i="7"/>
  <c r="F22" i="7"/>
  <c r="F33" i="7"/>
  <c r="H39" i="11"/>
  <c r="H42" i="11"/>
  <c r="H15" i="11"/>
  <c r="H54" i="11"/>
  <c r="C8" i="7"/>
  <c r="H19" i="11"/>
  <c r="H38" i="11"/>
  <c r="H17" i="11"/>
  <c r="F34" i="7"/>
  <c r="H11" i="11"/>
  <c r="H21" i="11"/>
  <c r="H27" i="11"/>
  <c r="H10" i="11"/>
  <c r="H37" i="11"/>
  <c r="H44" i="11"/>
  <c r="H50" i="11"/>
  <c r="H8" i="11"/>
  <c r="H20" i="11"/>
  <c r="H14" i="11"/>
  <c r="F40" i="7"/>
  <c r="H36" i="11"/>
  <c r="F25" i="7"/>
  <c r="H12" i="11"/>
  <c r="F36" i="7"/>
  <c r="H52" i="11"/>
  <c r="H43" i="11"/>
  <c r="H53" i="11"/>
  <c r="F26" i="7"/>
  <c r="H45" i="11"/>
  <c r="F39" i="7"/>
  <c r="F23" i="7"/>
  <c r="H51" i="11"/>
  <c r="H35" i="11"/>
  <c r="H16" i="11"/>
  <c r="H9" i="11"/>
  <c r="H47" i="11"/>
  <c r="H49" i="11"/>
  <c r="F27" i="7"/>
  <c r="H46" i="11"/>
  <c r="F38" i="7"/>
  <c r="H13" i="11"/>
  <c r="N29" i="11"/>
  <c r="N30" i="11" s="1"/>
  <c r="N31" i="11" s="1"/>
  <c r="AB5" i="5"/>
  <c r="AC5" i="5" s="1"/>
  <c r="AB8" i="5"/>
  <c r="M30" i="11"/>
  <c r="AC22" i="5"/>
  <c r="AD22" i="5"/>
  <c r="K30" i="11" l="1"/>
  <c r="K29" i="11"/>
  <c r="S56" i="11"/>
  <c r="N61" i="11"/>
  <c r="V61" i="11"/>
  <c r="G32" i="11"/>
  <c r="H32" i="11" s="1"/>
  <c r="G29" i="11"/>
  <c r="H29" i="11" s="1"/>
  <c r="AD5" i="5"/>
  <c r="AD8" i="5"/>
  <c r="AC8" i="5"/>
  <c r="M31" i="11"/>
  <c r="M61" i="11" l="1"/>
  <c r="K31" i="11"/>
  <c r="G31" i="11" s="1"/>
  <c r="H31" i="11" s="1"/>
  <c r="L61" i="11"/>
  <c r="P61" i="11"/>
  <c r="G30" i="11"/>
  <c r="G33" i="11" l="1"/>
  <c r="H30" i="11"/>
  <c r="E24" i="7" l="1"/>
  <c r="F24" i="7" s="1"/>
  <c r="C7" i="5"/>
  <c r="H33" i="11"/>
  <c r="C33" i="11"/>
  <c r="M13" i="5"/>
  <c r="H13" i="5"/>
  <c r="L13" i="5"/>
  <c r="G13" i="5"/>
  <c r="I13" i="5"/>
  <c r="J13" i="5"/>
  <c r="K13" i="5"/>
  <c r="F13" i="5"/>
  <c r="AB17" i="5" l="1"/>
  <c r="AD17" i="5" s="1"/>
  <c r="AB7" i="5"/>
  <c r="E13" i="5"/>
  <c r="AC17" i="5" l="1"/>
  <c r="AC7" i="5"/>
  <c r="AD7" i="5"/>
  <c r="D13" i="5" l="1"/>
  <c r="AB11" i="5"/>
  <c r="C11" i="5" l="1"/>
  <c r="AD11" i="5" s="1"/>
  <c r="D35" i="5"/>
  <c r="D29" i="5"/>
  <c r="AC11" i="5" l="1"/>
  <c r="D30" i="5"/>
  <c r="D33" i="5"/>
  <c r="D38" i="5" l="1"/>
  <c r="D41" i="5" s="1"/>
  <c r="D31" i="5"/>
  <c r="D36" i="5" s="1"/>
  <c r="E16" i="5" s="1"/>
  <c r="E25" i="5" s="1"/>
  <c r="E29" i="5" l="1"/>
  <c r="E40" i="5"/>
  <c r="E33" i="5" l="1"/>
  <c r="E34" i="5" s="1"/>
  <c r="E30" i="5"/>
  <c r="E35" i="5" l="1"/>
  <c r="E39" i="5"/>
  <c r="E38" i="5"/>
  <c r="E31" i="5"/>
  <c r="E36" i="5" l="1"/>
  <c r="F16" i="5" s="1"/>
  <c r="F25" i="5" s="1"/>
  <c r="F29" i="5" s="1"/>
  <c r="E41" i="5"/>
  <c r="F40" i="5" s="1"/>
  <c r="F30" i="5" l="1"/>
  <c r="F33" i="5"/>
  <c r="F34" i="5" s="1"/>
  <c r="F38" i="5" l="1"/>
  <c r="F31" i="5"/>
  <c r="F35" i="5"/>
  <c r="F39" i="5"/>
  <c r="F36" i="5" l="1"/>
  <c r="G16" i="5" s="1"/>
  <c r="G25" i="5" s="1"/>
  <c r="G29" i="5" s="1"/>
  <c r="F41" i="5"/>
  <c r="G40" i="5" l="1"/>
  <c r="G33" i="5"/>
  <c r="G34" i="5" s="1"/>
  <c r="G30" i="5"/>
  <c r="G35" i="5" l="1"/>
  <c r="G39" i="5"/>
  <c r="G38" i="5"/>
  <c r="G31" i="5"/>
  <c r="G41" i="5" l="1"/>
  <c r="H40" i="5" s="1"/>
  <c r="G36" i="5"/>
  <c r="H16" i="5" s="1"/>
  <c r="H25" i="5" s="1"/>
  <c r="H29" i="5" l="1"/>
  <c r="H33" i="5" l="1"/>
  <c r="H34" i="5" s="1"/>
  <c r="H30" i="5"/>
  <c r="H39" i="5" l="1"/>
  <c r="H35" i="5"/>
  <c r="H38" i="5"/>
  <c r="H31" i="5"/>
  <c r="H36" i="5" l="1"/>
  <c r="I16" i="5" s="1"/>
  <c r="I25" i="5" s="1"/>
  <c r="I29" i="5" s="1"/>
  <c r="H41" i="5"/>
  <c r="I30" i="5" l="1"/>
  <c r="I33" i="5"/>
  <c r="I34" i="5" s="1"/>
  <c r="I40" i="5"/>
  <c r="I35" i="5" l="1"/>
  <c r="I39" i="5"/>
  <c r="I38" i="5"/>
  <c r="I31" i="5"/>
  <c r="I41" i="5" l="1"/>
  <c r="I36" i="5"/>
  <c r="J16" i="5" s="1"/>
  <c r="J25" i="5" s="1"/>
  <c r="J40" i="5" l="1"/>
  <c r="J29" i="5"/>
  <c r="J30" i="5" l="1"/>
  <c r="J33" i="5"/>
  <c r="J34" i="5" s="1"/>
  <c r="J38" i="5" l="1"/>
  <c r="J31" i="5"/>
  <c r="J39" i="5"/>
  <c r="J35" i="5"/>
  <c r="J36" i="5" l="1"/>
  <c r="K16" i="5" s="1"/>
  <c r="K25" i="5" s="1"/>
  <c r="K29" i="5" s="1"/>
  <c r="J41" i="5"/>
  <c r="K40" i="5" s="1"/>
  <c r="K33" i="5" l="1"/>
  <c r="K34" i="5" s="1"/>
  <c r="K30" i="5"/>
  <c r="K35" i="5" l="1"/>
  <c r="K39" i="5"/>
  <c r="K38" i="5"/>
  <c r="K31" i="5"/>
  <c r="K41" i="5" l="1"/>
  <c r="K36" i="5"/>
  <c r="L16" i="5" s="1"/>
  <c r="L25" i="5" s="1"/>
  <c r="L40" i="5" l="1"/>
  <c r="L29" i="5"/>
  <c r="L33" i="5" l="1"/>
  <c r="L34" i="5" s="1"/>
  <c r="L30" i="5"/>
  <c r="L39" i="5" l="1"/>
  <c r="L35" i="5"/>
  <c r="L38" i="5"/>
  <c r="L31" i="5"/>
  <c r="L41" i="5" l="1"/>
  <c r="L36" i="5"/>
  <c r="M16" i="5" s="1"/>
  <c r="M25" i="5" s="1"/>
  <c r="M40" i="5" l="1"/>
  <c r="M29" i="5"/>
  <c r="M30" i="5" l="1"/>
  <c r="M33" i="5"/>
  <c r="M34" i="5" s="1"/>
  <c r="M38" i="5" l="1"/>
  <c r="M31" i="5"/>
  <c r="M35" i="5"/>
  <c r="M39" i="5"/>
  <c r="M36" i="5" l="1"/>
  <c r="N16" i="5" s="1"/>
  <c r="N25" i="5" s="1"/>
  <c r="N29" i="5" s="1"/>
  <c r="M41" i="5"/>
  <c r="N40" i="5" s="1"/>
  <c r="N33" i="5" l="1"/>
  <c r="N34" i="5" s="1"/>
  <c r="N30" i="5"/>
  <c r="N39" i="5" l="1"/>
  <c r="N35" i="5"/>
  <c r="N38" i="5"/>
  <c r="N31" i="5"/>
  <c r="N41" i="5" l="1"/>
  <c r="N36" i="5"/>
  <c r="O16" i="5" s="1"/>
  <c r="O25" i="5" s="1"/>
  <c r="O40" i="5" l="1"/>
  <c r="AB12" i="5"/>
  <c r="O13" i="5"/>
  <c r="O29" i="5" s="1"/>
  <c r="O33" i="5" s="1"/>
  <c r="O34" i="5" s="1"/>
  <c r="O35" i="5" s="1"/>
  <c r="O39" i="5" l="1"/>
  <c r="O30" i="5"/>
  <c r="O38" i="5" s="1"/>
  <c r="O41" i="5" l="1"/>
  <c r="P40" i="5" s="1"/>
  <c r="O31" i="5"/>
  <c r="O36" i="5" s="1"/>
  <c r="P16" i="5" s="1"/>
  <c r="P25" i="5" s="1"/>
  <c r="P29" i="5" s="1"/>
  <c r="P30" i="5" l="1"/>
  <c r="P33" i="5"/>
  <c r="P34" i="5" s="1"/>
  <c r="P39" i="5" s="1"/>
  <c r="P35" i="5" l="1"/>
  <c r="P38" i="5"/>
  <c r="P41" i="5" s="1"/>
  <c r="P31" i="5"/>
  <c r="P36" i="5" l="1"/>
  <c r="Q16" i="5" s="1"/>
  <c r="Q25" i="5" s="1"/>
  <c r="Q29" i="5" s="1"/>
  <c r="Q40" i="5"/>
  <c r="Q30" i="5" l="1"/>
  <c r="Q33" i="5"/>
  <c r="Q34" i="5" s="1"/>
  <c r="Q39" i="5" s="1"/>
  <c r="Q35" i="5" l="1"/>
  <c r="Q38" i="5"/>
  <c r="Q41" i="5" s="1"/>
  <c r="Q31" i="5"/>
  <c r="Q36" i="5" l="1"/>
  <c r="R16" i="5" s="1"/>
  <c r="R25" i="5" s="1"/>
  <c r="R29" i="5" s="1"/>
  <c r="R40" i="5"/>
  <c r="R33" i="5" l="1"/>
  <c r="R34" i="5" s="1"/>
  <c r="R39" i="5" s="1"/>
  <c r="R30" i="5"/>
  <c r="R35" i="5" l="1"/>
  <c r="R38" i="5"/>
  <c r="R41" i="5" s="1"/>
  <c r="R31" i="5"/>
  <c r="R36" i="5" l="1"/>
  <c r="S16" i="5" s="1"/>
  <c r="S25" i="5" s="1"/>
  <c r="S29" i="5" s="1"/>
  <c r="S40" i="5"/>
  <c r="S33" i="5" l="1"/>
  <c r="S34" i="5" s="1"/>
  <c r="S35" i="5" s="1"/>
  <c r="S30" i="5"/>
  <c r="S39" i="5" l="1"/>
  <c r="S38" i="5"/>
  <c r="S31" i="5"/>
  <c r="S36" i="5" s="1"/>
  <c r="T16" i="5" s="1"/>
  <c r="T25" i="5" s="1"/>
  <c r="S41" i="5" l="1"/>
  <c r="T40" i="5" s="1"/>
  <c r="T29" i="5"/>
  <c r="T30" i="5" l="1"/>
  <c r="T33" i="5"/>
  <c r="T34" i="5" s="1"/>
  <c r="T35" i="5" s="1"/>
  <c r="T39" i="5" l="1"/>
  <c r="T38" i="5"/>
  <c r="T31" i="5"/>
  <c r="T36" i="5" s="1"/>
  <c r="U16" i="5" s="1"/>
  <c r="U25" i="5" s="1"/>
  <c r="T41" i="5" l="1"/>
  <c r="U40" i="5" s="1"/>
  <c r="U29" i="5"/>
  <c r="U30" i="5" l="1"/>
  <c r="U33" i="5"/>
  <c r="U34" i="5" s="1"/>
  <c r="U35" i="5" s="1"/>
  <c r="U39" i="5" l="1"/>
  <c r="U38" i="5"/>
  <c r="U31" i="5"/>
  <c r="U36" i="5" s="1"/>
  <c r="V16" i="5" s="1"/>
  <c r="V25" i="5" s="1"/>
  <c r="U41" i="5" l="1"/>
  <c r="V40" i="5" s="1"/>
  <c r="V29" i="5"/>
  <c r="V30" i="5" l="1"/>
  <c r="V33" i="5"/>
  <c r="V34" i="5" s="1"/>
  <c r="V39" i="5" s="1"/>
  <c r="V35" i="5" l="1"/>
  <c r="V38" i="5"/>
  <c r="V41" i="5" s="1"/>
  <c r="V31" i="5"/>
  <c r="V36" i="5" l="1"/>
  <c r="W16" i="5" s="1"/>
  <c r="W25" i="5" s="1"/>
  <c r="W29" i="5" s="1"/>
  <c r="W40" i="5"/>
  <c r="W33" i="5" l="1"/>
  <c r="W34" i="5" s="1"/>
  <c r="W39" i="5" s="1"/>
  <c r="W30" i="5"/>
  <c r="W35" i="5" l="1"/>
  <c r="W38" i="5"/>
  <c r="W41" i="5" s="1"/>
  <c r="W31" i="5"/>
  <c r="W36" i="5" l="1"/>
  <c r="X16" i="5" s="1"/>
  <c r="X25" i="5" s="1"/>
  <c r="X29" i="5" s="1"/>
  <c r="X40" i="5"/>
  <c r="X30" i="5" l="1"/>
  <c r="X33" i="5"/>
  <c r="X34" i="5" s="1"/>
  <c r="X35" i="5" s="1"/>
  <c r="X39" i="5" l="1"/>
  <c r="X38" i="5"/>
  <c r="X31" i="5"/>
  <c r="X36" i="5" s="1"/>
  <c r="Y16" i="5" s="1"/>
  <c r="Y25" i="5" s="1"/>
  <c r="X41" i="5" l="1"/>
  <c r="Y40" i="5" s="1"/>
  <c r="Y29" i="5"/>
  <c r="Y30" i="5" l="1"/>
  <c r="Y33" i="5"/>
  <c r="Y34" i="5" s="1"/>
  <c r="Y35" i="5" s="1"/>
  <c r="Y39" i="5" l="1"/>
  <c r="Y38" i="5"/>
  <c r="Y31" i="5"/>
  <c r="Y36" i="5" s="1"/>
  <c r="Z16" i="5" s="1"/>
  <c r="Z25" i="5" s="1"/>
  <c r="Y41" i="5" l="1"/>
  <c r="Z40" i="5" s="1"/>
  <c r="Z29" i="5"/>
  <c r="Z33" i="5" l="1"/>
  <c r="Z34" i="5" s="1"/>
  <c r="Z35" i="5" s="1"/>
  <c r="Z30" i="5"/>
  <c r="Z39" i="5" l="1"/>
  <c r="Z38" i="5"/>
  <c r="Z31" i="5"/>
  <c r="Z36" i="5" s="1"/>
  <c r="AA16" i="5" s="1"/>
  <c r="AA25" i="5" s="1"/>
  <c r="Z41" i="5" l="1"/>
  <c r="AA40" i="5" s="1"/>
  <c r="AB40" i="5" s="1"/>
  <c r="G56" i="11" s="1"/>
  <c r="AA29" i="5"/>
  <c r="F58" i="11" l="1"/>
  <c r="H56" i="11"/>
  <c r="G59" i="11"/>
  <c r="G61" i="11" s="1"/>
  <c r="E28" i="7"/>
  <c r="AA33" i="5"/>
  <c r="AA34" i="5" s="1"/>
  <c r="AA35" i="5" s="1"/>
  <c r="AA30" i="5"/>
  <c r="AA39" i="5" l="1"/>
  <c r="G34" i="7"/>
  <c r="E29" i="7"/>
  <c r="H59" i="11"/>
  <c r="C12" i="5"/>
  <c r="AA38" i="5"/>
  <c r="C30" i="5"/>
  <c r="AA31" i="5"/>
  <c r="AA36" i="5" s="1"/>
  <c r="F28" i="7"/>
  <c r="AA41" i="5" l="1"/>
  <c r="C41" i="5" s="1"/>
  <c r="E30" i="7"/>
  <c r="G38" i="7"/>
  <c r="G39" i="7"/>
  <c r="G26" i="7"/>
  <c r="G28" i="7"/>
  <c r="H61" i="11"/>
  <c r="G36" i="7"/>
  <c r="G33" i="7"/>
  <c r="G35" i="7"/>
  <c r="G24" i="7"/>
  <c r="G40" i="7"/>
  <c r="G37" i="7"/>
  <c r="G23" i="7"/>
  <c r="H30" i="7"/>
  <c r="G25" i="7"/>
  <c r="G22" i="7"/>
  <c r="G27" i="7"/>
  <c r="E41" i="7"/>
  <c r="C19" i="5"/>
  <c r="F35" i="7"/>
  <c r="AC12" i="5"/>
  <c r="C13" i="5"/>
  <c r="AD12" i="5"/>
  <c r="F29" i="7"/>
  <c r="G29" i="7"/>
  <c r="E43" i="7" l="1"/>
  <c r="F43" i="7" s="1"/>
  <c r="F30" i="7"/>
  <c r="G30" i="7"/>
  <c r="F41" i="7"/>
  <c r="G41" i="7"/>
  <c r="AD19" i="5"/>
  <c r="C25" i="5"/>
  <c r="AC19" i="5"/>
  <c r="G43" i="7" l="1"/>
</calcChain>
</file>

<file path=xl/comments1.xml><?xml version="1.0" encoding="utf-8"?>
<comments xmlns="http://schemas.openxmlformats.org/spreadsheetml/2006/main">
  <authors>
    <author>Winifred K. Smith</author>
  </authors>
  <commentList>
    <comment ref="J7" authorId="0" shapeId="0">
      <text>
        <r>
          <rPr>
            <sz val="8"/>
            <color indexed="81"/>
            <rFont val="Tahoma"/>
            <family val="2"/>
          </rPr>
          <t xml:space="preserve">If you do not want to input development costs for each address, you can use this "Override" column to enter a total project cost and it will show up in the "Project Total" column.
</t>
        </r>
      </text>
    </comment>
    <comment ref="K7" authorId="0" shapeId="0">
      <text>
        <r>
          <rPr>
            <sz val="8"/>
            <color indexed="81"/>
            <rFont val="Tahoma"/>
            <family val="2"/>
          </rPr>
          <t xml:space="preserve">This is the sum of the costs you input on an address-by-address basis in the columns immediately right of this column.
</t>
        </r>
      </text>
    </comment>
  </commentList>
</comments>
</file>

<file path=xl/sharedStrings.xml><?xml version="1.0" encoding="utf-8"?>
<sst xmlns="http://schemas.openxmlformats.org/spreadsheetml/2006/main" count="164" uniqueCount="121">
  <si>
    <t>1 Bedroom</t>
  </si>
  <si>
    <t>Bedrooms</t>
  </si>
  <si>
    <t>Other</t>
  </si>
  <si>
    <t>Real Estate Taxes</t>
  </si>
  <si>
    <t>Per Unit</t>
  </si>
  <si>
    <t>Sources</t>
  </si>
  <si>
    <t>Acquisition</t>
  </si>
  <si>
    <t>Land</t>
  </si>
  <si>
    <t>Construction</t>
  </si>
  <si>
    <t>Title &amp; Recording</t>
  </si>
  <si>
    <t>Developer Fee</t>
  </si>
  <si>
    <t>Reserves</t>
  </si>
  <si>
    <t>Total</t>
  </si>
  <si>
    <t>PROJECT DEVELOPMENT CASH FLOW</t>
  </si>
  <si>
    <t>USES OF FUNDS</t>
  </si>
  <si>
    <t>SUB-TOTAL USES</t>
  </si>
  <si>
    <t>SOURCES OF FUNDS</t>
  </si>
  <si>
    <t>SUB-TOTAL SOURCES</t>
  </si>
  <si>
    <t>Construction Loan</t>
  </si>
  <si>
    <t>TOTAL SOURCES</t>
  </si>
  <si>
    <t>Paydown Calculation</t>
  </si>
  <si>
    <t>Ending Cash</t>
  </si>
  <si>
    <t>(Loan Payoff)</t>
  </si>
  <si>
    <t>Budget</t>
  </si>
  <si>
    <t>Month</t>
  </si>
  <si>
    <t xml:space="preserve">Trial </t>
  </si>
  <si>
    <t>Balance</t>
  </si>
  <si>
    <t>Variance</t>
  </si>
  <si>
    <t>Prior Month Ending Cash</t>
  </si>
  <si>
    <t>Construction Loan Draw</t>
  </si>
  <si>
    <t>Draw</t>
  </si>
  <si>
    <t>Construction Loan Calculation</t>
  </si>
  <si>
    <t>Construction Loan Paydown</t>
  </si>
  <si>
    <t>CONSTRUCTION LOAN INT &amp; BALANCES</t>
  </si>
  <si>
    <t>TOTAL USES</t>
  </si>
  <si>
    <t>Total Units:</t>
  </si>
  <si>
    <t>DEVELOPMENT BUDGET</t>
  </si>
  <si>
    <t>Appraiser</t>
  </si>
  <si>
    <t>Architect &amp; Engineer</t>
  </si>
  <si>
    <t>Market Analysis</t>
  </si>
  <si>
    <t>Preliminary Title Search</t>
  </si>
  <si>
    <t>Survey</t>
  </si>
  <si>
    <t>Total Predevelopment:</t>
  </si>
  <si>
    <t>Total Acquisition:</t>
  </si>
  <si>
    <t>per sq. ft.</t>
  </si>
  <si>
    <t>Landscaping</t>
  </si>
  <si>
    <t>/ hard cost</t>
  </si>
  <si>
    <t>Contractor Overhead</t>
  </si>
  <si>
    <t>CONSTRUCTION CONTINGENCY</t>
  </si>
  <si>
    <t>Total Construction:</t>
  </si>
  <si>
    <t>Legal</t>
  </si>
  <si>
    <t>Marketing /Advertising</t>
  </si>
  <si>
    <t>Total Professional Fees:</t>
  </si>
  <si>
    <t>Inspection &amp; Draw Fees</t>
  </si>
  <si>
    <t>Points &amp; Bank Fees</t>
  </si>
  <si>
    <t>Builder's Risk Insurance</t>
  </si>
  <si>
    <t>Property Insurance</t>
  </si>
  <si>
    <t>Total Carrying Costs:</t>
  </si>
  <si>
    <t>/Hard &amp; Soft Costs</t>
  </si>
  <si>
    <t>TOTAL DEVELOPMENT COSTS (TDC):</t>
  </si>
  <si>
    <t>Contractor Profit</t>
  </si>
  <si>
    <t>Environmental Reviews &amp; Reports (Phase I, Phase II, etc)</t>
  </si>
  <si>
    <t>Consultant</t>
  </si>
  <si>
    <t>Application Fees</t>
  </si>
  <si>
    <t>Partnership &amp; Organization Expense</t>
  </si>
  <si>
    <t>Legal (including tax opinion)</t>
  </si>
  <si>
    <t>Total Permanent Financing &amp; Syndication:</t>
  </si>
  <si>
    <t>Interim/Capitalized Operating Costs</t>
  </si>
  <si>
    <t>Predevelopment &amp; Feasibility</t>
  </si>
  <si>
    <t>Professional Services</t>
  </si>
  <si>
    <t>Permanent Financing &amp; Syndication</t>
  </si>
  <si>
    <t>Carrying &amp; Construction Financing</t>
  </si>
  <si>
    <t>Development:</t>
  </si>
  <si>
    <t>Location:</t>
  </si>
  <si>
    <t>County:</t>
  </si>
  <si>
    <t>Efficiency</t>
  </si>
  <si>
    <t>2 Bedroom</t>
  </si>
  <si>
    <t>3 Bedroom</t>
  </si>
  <si>
    <t>4 Bedroom</t>
  </si>
  <si>
    <t>Market</t>
  </si>
  <si>
    <t>Development Costs</t>
  </si>
  <si>
    <t>Total Development Costs</t>
  </si>
  <si>
    <t>Total Sources</t>
  </si>
  <si>
    <t>PROJECT SUMMARY</t>
  </si>
  <si>
    <t>Cost Certification</t>
  </si>
  <si>
    <t>Owner:</t>
  </si>
  <si>
    <t>Subtotal Hard &amp; Soft Costs</t>
  </si>
  <si>
    <t>Construction &amp; Bridge Loan Interest</t>
  </si>
  <si>
    <t>Unit #</t>
  </si>
  <si>
    <t>Structure Type</t>
  </si>
  <si>
    <t>Other:</t>
  </si>
  <si>
    <t>Single Family</t>
  </si>
  <si>
    <t>Duplex</t>
  </si>
  <si>
    <t>Override</t>
  </si>
  <si>
    <t>Unit</t>
  </si>
  <si>
    <t>Itemized Total</t>
  </si>
  <si>
    <t>Base Construction Costs</t>
  </si>
  <si>
    <t>Appliance Package</t>
  </si>
  <si>
    <t>Building &amp; Property Acquisition</t>
  </si>
  <si>
    <t>Construction Costs</t>
  </si>
  <si>
    <t>Carrying &amp; Construction Financing Costs</t>
  </si>
  <si>
    <t>% of TDC</t>
  </si>
  <si>
    <t>Surplus/(Gap)</t>
  </si>
  <si>
    <t>5+ Bedroom</t>
  </si>
  <si>
    <t>Triplex</t>
  </si>
  <si>
    <t>Fourplex</t>
  </si>
  <si>
    <t>Townhome</t>
  </si>
  <si>
    <t>Apartment</t>
  </si>
  <si>
    <t>Condo</t>
  </si>
  <si>
    <t>Units by Income Target</t>
  </si>
  <si>
    <t>Units by Structure Type</t>
  </si>
  <si>
    <t>Units by Bedroom Size</t>
  </si>
  <si>
    <t>Project Totals</t>
  </si>
  <si>
    <t>Addresss</t>
  </si>
  <si>
    <t>Construction Loan Interest</t>
  </si>
  <si>
    <t>Loan Balance</t>
  </si>
  <si>
    <t>Misc</t>
  </si>
  <si>
    <t>Permits, Impact/Tap Fees</t>
  </si>
  <si>
    <t>Contractor General Conditions (calc on Base)</t>
  </si>
  <si>
    <t>Closing Costs @ Acquisition</t>
  </si>
  <si>
    <t xml:space="preserve">Other: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</si>
</sst>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General_)"/>
  </numFmts>
  <fonts count="4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Geneva"/>
      <family val="2"/>
    </font>
    <font>
      <sz val="10"/>
      <name val="Geneva"/>
    </font>
    <font>
      <b/>
      <u/>
      <sz val="11"/>
      <name val="Geneva"/>
    </font>
    <font>
      <sz val="9"/>
      <name val="Geneva"/>
    </font>
    <font>
      <b/>
      <sz val="9"/>
      <name val="Geneva"/>
    </font>
    <font>
      <b/>
      <sz val="9"/>
      <name val="Arial"/>
      <family val="2"/>
    </font>
    <font>
      <sz val="9"/>
      <name val="Arial"/>
      <family val="2"/>
    </font>
    <font>
      <b/>
      <sz val="8"/>
      <name val="Genev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39"/>
      </left>
      <right/>
      <top/>
      <bottom style="medium">
        <color indexed="64"/>
      </bottom>
      <diagonal/>
    </border>
    <border>
      <left style="thick">
        <color indexed="39"/>
      </left>
      <right style="thick">
        <color indexed="39"/>
      </right>
      <top style="thin">
        <color indexed="8"/>
      </top>
      <bottom/>
      <diagonal/>
    </border>
    <border>
      <left style="thick">
        <color indexed="39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39"/>
      </right>
      <top/>
      <bottom style="medium">
        <color indexed="64"/>
      </bottom>
      <diagonal/>
    </border>
    <border>
      <left style="thick">
        <color indexed="39"/>
      </left>
      <right style="thick">
        <color indexed="39"/>
      </right>
      <top/>
      <bottom/>
      <diagonal/>
    </border>
    <border>
      <left style="thick">
        <color indexed="39"/>
      </left>
      <right/>
      <top style="medium">
        <color indexed="64"/>
      </top>
      <bottom/>
      <diagonal/>
    </border>
    <border>
      <left style="thick">
        <color indexed="39"/>
      </left>
      <right style="thick">
        <color indexed="39"/>
      </right>
      <top style="thin">
        <color indexed="8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39"/>
      </left>
      <right style="thick">
        <color indexed="39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39"/>
      </left>
      <right style="thick">
        <color indexed="39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39"/>
      </left>
      <right style="thick">
        <color indexed="39"/>
      </right>
      <top style="thin">
        <color indexed="64"/>
      </top>
      <bottom style="thin">
        <color indexed="64"/>
      </bottom>
      <diagonal/>
    </border>
    <border>
      <left style="thick">
        <color indexed="39"/>
      </left>
      <right/>
      <top/>
      <bottom style="thin">
        <color indexed="64"/>
      </bottom>
      <diagonal/>
    </border>
    <border>
      <left style="thick">
        <color indexed="39"/>
      </left>
      <right/>
      <top style="thin">
        <color indexed="64"/>
      </top>
      <bottom/>
      <diagonal/>
    </border>
    <border>
      <left style="thick">
        <color indexed="39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39"/>
      </left>
      <right style="thick">
        <color indexed="3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166" fontId="28" fillId="0" borderId="0"/>
    <xf numFmtId="0" fontId="7" fillId="0" borderId="0"/>
    <xf numFmtId="0" fontId="1" fillId="4" borderId="7" applyNumberFormat="0" applyFont="0" applyAlignment="0" applyProtection="0"/>
    <xf numFmtId="0" fontId="29" fillId="16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76">
    <xf numFmtId="0" fontId="0" fillId="0" borderId="0" xfId="0"/>
    <xf numFmtId="0" fontId="2" fillId="0" borderId="0" xfId="0" applyFont="1"/>
    <xf numFmtId="6" fontId="2" fillId="0" borderId="0" xfId="0" applyNumberFormat="1" applyFont="1"/>
    <xf numFmtId="0" fontId="2" fillId="0" borderId="11" xfId="0" applyFont="1" applyBorder="1"/>
    <xf numFmtId="0" fontId="2" fillId="0" borderId="0" xfId="0" applyFont="1" applyBorder="1"/>
    <xf numFmtId="0" fontId="0" fillId="0" borderId="0" xfId="0" applyBorder="1"/>
    <xf numFmtId="166" fontId="11" fillId="0" borderId="0" xfId="0" applyNumberFormat="1" applyFont="1" applyBorder="1" applyAlignment="1" applyProtection="1">
      <alignment wrapText="1"/>
    </xf>
    <xf numFmtId="166" fontId="12" fillId="0" borderId="0" xfId="0" applyNumberFormat="1" applyFont="1" applyBorder="1" applyAlignment="1" applyProtection="1">
      <alignment wrapText="1"/>
    </xf>
    <xf numFmtId="6" fontId="11" fillId="0" borderId="0" xfId="0" applyNumberFormat="1" applyFont="1" applyBorder="1" applyAlignment="1" applyProtection="1">
      <alignment horizontal="left" wrapText="1"/>
    </xf>
    <xf numFmtId="6" fontId="12" fillId="18" borderId="11" xfId="0" applyNumberFormat="1" applyFont="1" applyFill="1" applyBorder="1" applyAlignment="1" applyProtection="1">
      <alignment horizontal="left" wrapText="1"/>
    </xf>
    <xf numFmtId="6" fontId="4" fillId="0" borderId="0" xfId="0" applyNumberFormat="1" applyFont="1"/>
    <xf numFmtId="0" fontId="0" fillId="0" borderId="11" xfId="0" applyBorder="1"/>
    <xf numFmtId="10" fontId="0" fillId="0" borderId="0" xfId="0" applyNumberFormat="1"/>
    <xf numFmtId="10" fontId="0" fillId="0" borderId="11" xfId="45" applyNumberFormat="1" applyFont="1" applyBorder="1"/>
    <xf numFmtId="9" fontId="0" fillId="0" borderId="11" xfId="0" applyNumberFormat="1" applyBorder="1"/>
    <xf numFmtId="0" fontId="32" fillId="0" borderId="0" xfId="0" applyFont="1"/>
    <xf numFmtId="0" fontId="33" fillId="0" borderId="0" xfId="0" applyFont="1"/>
    <xf numFmtId="0" fontId="35" fillId="0" borderId="0" xfId="0" applyFont="1"/>
    <xf numFmtId="166" fontId="1" fillId="0" borderId="0" xfId="41" applyFont="1" applyBorder="1"/>
    <xf numFmtId="166" fontId="33" fillId="0" borderId="0" xfId="41" applyFont="1" applyBorder="1"/>
    <xf numFmtId="166" fontId="1" fillId="0" borderId="0" xfId="41" applyFont="1" applyBorder="1" applyAlignment="1">
      <alignment horizontal="right"/>
    </xf>
    <xf numFmtId="166" fontId="1" fillId="0" borderId="0" xfId="41" applyFont="1" applyBorder="1" applyAlignment="1">
      <alignment horizontal="left"/>
    </xf>
    <xf numFmtId="0" fontId="1" fillId="0" borderId="0" xfId="0" applyFont="1"/>
    <xf numFmtId="166" fontId="14" fillId="0" borderId="11" xfId="41" applyFont="1" applyBorder="1" applyAlignment="1">
      <alignment horizontal="left"/>
    </xf>
    <xf numFmtId="166" fontId="33" fillId="0" borderId="11" xfId="41" applyFont="1" applyBorder="1"/>
    <xf numFmtId="166" fontId="1" fillId="0" borderId="11" xfId="41" applyFont="1" applyBorder="1" applyAlignment="1">
      <alignment horizontal="right"/>
    </xf>
    <xf numFmtId="166" fontId="1" fillId="0" borderId="11" xfId="41" applyFont="1" applyBorder="1" applyAlignment="1">
      <alignment horizontal="left"/>
    </xf>
    <xf numFmtId="37" fontId="14" fillId="0" borderId="17" xfId="41" applyNumberFormat="1" applyFont="1" applyBorder="1" applyAlignment="1" applyProtection="1">
      <alignment horizontal="center"/>
    </xf>
    <xf numFmtId="166" fontId="1" fillId="0" borderId="0" xfId="41" applyNumberFormat="1" applyFont="1" applyAlignment="1" applyProtection="1">
      <alignment horizontal="left"/>
    </xf>
    <xf numFmtId="166" fontId="1" fillId="0" borderId="0" xfId="41" applyFont="1" applyAlignment="1">
      <alignment horizontal="left"/>
    </xf>
    <xf numFmtId="37" fontId="1" fillId="0" borderId="18" xfId="41" applyNumberFormat="1" applyFont="1" applyFill="1" applyBorder="1" applyProtection="1"/>
    <xf numFmtId="37" fontId="1" fillId="0" borderId="19" xfId="41" applyNumberFormat="1" applyFont="1" applyBorder="1" applyProtection="1"/>
    <xf numFmtId="166" fontId="33" fillId="0" borderId="0" xfId="41" applyFont="1"/>
    <xf numFmtId="166" fontId="36" fillId="0" borderId="0" xfId="41" applyNumberFormat="1" applyFont="1" applyAlignment="1" applyProtection="1">
      <alignment horizontal="left"/>
    </xf>
    <xf numFmtId="166" fontId="1" fillId="0" borderId="0" xfId="41" applyFont="1"/>
    <xf numFmtId="6" fontId="1" fillId="0" borderId="0" xfId="41" applyNumberFormat="1" applyFont="1" applyFill="1" applyAlignment="1" applyProtection="1">
      <alignment horizontal="right"/>
    </xf>
    <xf numFmtId="166" fontId="1" fillId="0" borderId="0" xfId="41" applyFont="1" applyFill="1" applyAlignment="1">
      <alignment horizontal="left"/>
    </xf>
    <xf numFmtId="6" fontId="33" fillId="0" borderId="0" xfId="41" applyNumberFormat="1" applyFont="1" applyBorder="1"/>
    <xf numFmtId="37" fontId="1" fillId="0" borderId="11" xfId="41" applyNumberFormat="1" applyFont="1" applyBorder="1" applyProtection="1"/>
    <xf numFmtId="6" fontId="1" fillId="0" borderId="11" xfId="41" applyNumberFormat="1" applyFont="1" applyFill="1" applyBorder="1" applyAlignment="1" applyProtection="1">
      <alignment horizontal="right"/>
    </xf>
    <xf numFmtId="166" fontId="36" fillId="0" borderId="20" xfId="41" applyNumberFormat="1" applyFont="1" applyFill="1" applyBorder="1" applyAlignment="1" applyProtection="1">
      <alignment horizontal="left"/>
    </xf>
    <xf numFmtId="166" fontId="37" fillId="0" borderId="0" xfId="41" applyFont="1" applyBorder="1"/>
    <xf numFmtId="166" fontId="14" fillId="0" borderId="0" xfId="41" applyFont="1" applyBorder="1" applyAlignment="1">
      <alignment horizontal="right"/>
    </xf>
    <xf numFmtId="166" fontId="14" fillId="0" borderId="0" xfId="41" applyFont="1" applyAlignment="1">
      <alignment horizontal="right"/>
    </xf>
    <xf numFmtId="5" fontId="14" fillId="0" borderId="21" xfId="41" applyNumberFormat="1" applyFont="1" applyBorder="1" applyProtection="1"/>
    <xf numFmtId="5" fontId="14" fillId="0" borderId="22" xfId="41" applyNumberFormat="1" applyFont="1" applyBorder="1" applyProtection="1"/>
    <xf numFmtId="5" fontId="14" fillId="0" borderId="0" xfId="41" applyNumberFormat="1" applyFont="1" applyBorder="1" applyProtection="1"/>
    <xf numFmtId="5" fontId="14" fillId="0" borderId="11" xfId="41" applyNumberFormat="1" applyFont="1" applyBorder="1" applyProtection="1"/>
    <xf numFmtId="166" fontId="1" fillId="0" borderId="0" xfId="41" applyNumberFormat="1" applyFont="1" applyBorder="1" applyAlignment="1" applyProtection="1">
      <alignment horizontal="left"/>
    </xf>
    <xf numFmtId="5" fontId="33" fillId="0" borderId="0" xfId="41" applyNumberFormat="1" applyFont="1" applyBorder="1" applyProtection="1"/>
    <xf numFmtId="10" fontId="1" fillId="0" borderId="11" xfId="41" applyNumberFormat="1" applyFont="1" applyBorder="1" applyAlignment="1" applyProtection="1">
      <alignment horizontal="right"/>
    </xf>
    <xf numFmtId="166" fontId="36" fillId="0" borderId="11" xfId="41" applyNumberFormat="1" applyFont="1" applyBorder="1" applyAlignment="1" applyProtection="1">
      <alignment horizontal="left"/>
    </xf>
    <xf numFmtId="37" fontId="1" fillId="0" borderId="23" xfId="41" applyNumberFormat="1" applyFont="1" applyFill="1" applyBorder="1" applyProtection="1"/>
    <xf numFmtId="44" fontId="33" fillId="0" borderId="0" xfId="30" applyFont="1"/>
    <xf numFmtId="165" fontId="36" fillId="0" borderId="0" xfId="30" applyNumberFormat="1" applyFont="1" applyAlignment="1" applyProtection="1">
      <alignment horizontal="right"/>
    </xf>
    <xf numFmtId="37" fontId="14" fillId="0" borderId="21" xfId="41" applyNumberFormat="1" applyFont="1" applyBorder="1" applyProtection="1"/>
    <xf numFmtId="6" fontId="1" fillId="0" borderId="0" xfId="41" applyNumberFormat="1" applyFont="1" applyFill="1" applyBorder="1" applyAlignment="1" applyProtection="1">
      <alignment horizontal="right"/>
    </xf>
    <xf numFmtId="166" fontId="1" fillId="0" borderId="0" xfId="41" applyFont="1" applyFill="1" applyBorder="1" applyAlignment="1">
      <alignment horizontal="left"/>
    </xf>
    <xf numFmtId="166" fontId="38" fillId="0" borderId="0" xfId="41" applyFont="1"/>
    <xf numFmtId="166" fontId="1" fillId="0" borderId="24" xfId="41" applyNumberFormat="1" applyFont="1" applyBorder="1" applyAlignment="1" applyProtection="1">
      <alignment horizontal="left"/>
    </xf>
    <xf numFmtId="166" fontId="33" fillId="0" borderId="24" xfId="41" applyFont="1" applyBorder="1"/>
    <xf numFmtId="165" fontId="36" fillId="0" borderId="24" xfId="30" applyNumberFormat="1" applyFont="1" applyBorder="1" applyAlignment="1" applyProtection="1">
      <alignment horizontal="right"/>
    </xf>
    <xf numFmtId="166" fontId="14" fillId="0" borderId="24" xfId="41" applyFont="1" applyBorder="1" applyAlignment="1">
      <alignment horizontal="right"/>
    </xf>
    <xf numFmtId="37" fontId="14" fillId="0" borderId="25" xfId="41" applyNumberFormat="1" applyFont="1" applyBorder="1" applyProtection="1"/>
    <xf numFmtId="166" fontId="38" fillId="0" borderId="0" xfId="41" applyFont="1" applyBorder="1"/>
    <xf numFmtId="6" fontId="1" fillId="0" borderId="0" xfId="41" applyNumberFormat="1" applyFont="1" applyFill="1" applyBorder="1" applyAlignment="1">
      <alignment horizontal="right"/>
    </xf>
    <xf numFmtId="165" fontId="33" fillId="0" borderId="0" xfId="30" applyNumberFormat="1" applyFont="1" applyBorder="1"/>
    <xf numFmtId="166" fontId="1" fillId="0" borderId="26" xfId="41" applyFont="1" applyBorder="1"/>
    <xf numFmtId="166" fontId="33" fillId="0" borderId="26" xfId="41" applyFont="1" applyBorder="1"/>
    <xf numFmtId="165" fontId="36" fillId="0" borderId="26" xfId="30" applyNumberFormat="1" applyFont="1" applyBorder="1" applyAlignment="1" applyProtection="1">
      <alignment horizontal="right"/>
    </xf>
    <xf numFmtId="166" fontId="14" fillId="0" borderId="26" xfId="41" applyFont="1" applyBorder="1" applyAlignment="1">
      <alignment horizontal="right"/>
    </xf>
    <xf numFmtId="37" fontId="14" fillId="0" borderId="27" xfId="41" applyNumberFormat="1" applyFont="1" applyBorder="1" applyProtection="1"/>
    <xf numFmtId="165" fontId="36" fillId="0" borderId="0" xfId="30" applyNumberFormat="1" applyFont="1" applyBorder="1" applyAlignment="1" applyProtection="1">
      <alignment horizontal="right"/>
    </xf>
    <xf numFmtId="166" fontId="14" fillId="18" borderId="28" xfId="41" applyFont="1" applyFill="1" applyBorder="1"/>
    <xf numFmtId="10" fontId="38" fillId="18" borderId="28" xfId="45" applyNumberFormat="1" applyFont="1" applyFill="1" applyBorder="1"/>
    <xf numFmtId="166" fontId="38" fillId="18" borderId="28" xfId="41" applyFont="1" applyFill="1" applyBorder="1"/>
    <xf numFmtId="10" fontId="14" fillId="18" borderId="28" xfId="41" applyNumberFormat="1" applyFont="1" applyFill="1" applyBorder="1" applyAlignment="1" applyProtection="1">
      <alignment horizontal="right"/>
    </xf>
    <xf numFmtId="166" fontId="1" fillId="18" borderId="28" xfId="41" applyFont="1" applyFill="1" applyBorder="1" applyAlignment="1">
      <alignment horizontal="left"/>
    </xf>
    <xf numFmtId="37" fontId="14" fillId="18" borderId="29" xfId="41" applyNumberFormat="1" applyFont="1" applyFill="1" applyBorder="1" applyProtection="1"/>
    <xf numFmtId="166" fontId="14" fillId="0" borderId="0" xfId="41" applyFont="1" applyFill="1" applyBorder="1"/>
    <xf numFmtId="166" fontId="38" fillId="0" borderId="0" xfId="41" applyFont="1" applyFill="1" applyBorder="1"/>
    <xf numFmtId="10" fontId="14" fillId="0" borderId="0" xfId="41" applyNumberFormat="1" applyFont="1" applyFill="1" applyBorder="1" applyAlignment="1" applyProtection="1">
      <alignment horizontal="right"/>
    </xf>
    <xf numFmtId="37" fontId="14" fillId="0" borderId="21" xfId="41" applyNumberFormat="1" applyFont="1" applyFill="1" applyBorder="1" applyProtection="1"/>
    <xf numFmtId="37" fontId="1" fillId="0" borderId="30" xfId="41" applyNumberFormat="1" applyFont="1" applyFill="1" applyBorder="1" applyProtection="1"/>
    <xf numFmtId="37" fontId="14" fillId="1" borderId="29" xfId="41" applyNumberFormat="1" applyFont="1" applyFill="1" applyBorder="1" applyProtection="1"/>
    <xf numFmtId="37" fontId="1" fillId="1" borderId="30" xfId="41" applyNumberFormat="1" applyFont="1" applyFill="1" applyBorder="1" applyProtection="1"/>
    <xf numFmtId="166" fontId="14" fillId="0" borderId="0" xfId="41" applyNumberFormat="1" applyFont="1" applyAlignment="1" applyProtection="1">
      <alignment horizontal="left"/>
    </xf>
    <xf numFmtId="166" fontId="33" fillId="0" borderId="0" xfId="41" quotePrefix="1" applyFont="1"/>
    <xf numFmtId="166" fontId="1" fillId="0" borderId="0" xfId="41" applyFont="1" applyAlignment="1">
      <alignment horizontal="right"/>
    </xf>
    <xf numFmtId="37" fontId="1" fillId="0" borderId="29" xfId="41" applyNumberFormat="1" applyFont="1" applyFill="1" applyBorder="1" applyProtection="1"/>
    <xf numFmtId="37" fontId="1" fillId="0" borderId="21" xfId="41" applyNumberFormat="1" applyFont="1" applyBorder="1" applyProtection="1"/>
    <xf numFmtId="37" fontId="1" fillId="0" borderId="31" xfId="41" applyNumberFormat="1" applyFont="1" applyBorder="1" applyProtection="1"/>
    <xf numFmtId="166" fontId="14" fillId="0" borderId="24" xfId="41" applyNumberFormat="1" applyFont="1" applyBorder="1" applyAlignment="1" applyProtection="1">
      <alignment horizontal="left"/>
    </xf>
    <xf numFmtId="166" fontId="37" fillId="0" borderId="24" xfId="41" applyFont="1" applyBorder="1"/>
    <xf numFmtId="10" fontId="39" fillId="0" borderId="24" xfId="41" applyNumberFormat="1" applyFont="1" applyBorder="1" applyAlignment="1" applyProtection="1">
      <alignment horizontal="right"/>
    </xf>
    <xf numFmtId="6" fontId="14" fillId="0" borderId="25" xfId="41" applyNumberFormat="1" applyFont="1" applyBorder="1" applyProtection="1"/>
    <xf numFmtId="0" fontId="1" fillId="0" borderId="0" xfId="0" applyFont="1" applyBorder="1"/>
    <xf numFmtId="5" fontId="1" fillId="19" borderId="0" xfId="28" applyNumberFormat="1" applyFont="1" applyFill="1"/>
    <xf numFmtId="166" fontId="14" fillId="0" borderId="11" xfId="41" applyFont="1" applyBorder="1"/>
    <xf numFmtId="166" fontId="38" fillId="0" borderId="11" xfId="41" applyFont="1" applyBorder="1"/>
    <xf numFmtId="166" fontId="33" fillId="0" borderId="11" xfId="41" applyFont="1" applyFill="1" applyBorder="1"/>
    <xf numFmtId="6" fontId="1" fillId="0" borderId="11" xfId="41" applyNumberFormat="1" applyFont="1" applyFill="1" applyBorder="1" applyAlignment="1">
      <alignment horizontal="right"/>
    </xf>
    <xf numFmtId="166" fontId="1" fillId="0" borderId="11" xfId="41" applyFont="1" applyFill="1" applyBorder="1" applyAlignment="1">
      <alignment horizontal="left"/>
    </xf>
    <xf numFmtId="6" fontId="2" fillId="0" borderId="11" xfId="0" applyNumberFormat="1" applyFont="1" applyBorder="1"/>
    <xf numFmtId="6" fontId="39" fillId="0" borderId="24" xfId="41" applyNumberFormat="1" applyFont="1" applyBorder="1" applyAlignment="1" applyProtection="1">
      <alignment horizontal="left"/>
    </xf>
    <xf numFmtId="6" fontId="1" fillId="0" borderId="0" xfId="0" applyNumberFormat="1" applyFont="1"/>
    <xf numFmtId="0" fontId="0" fillId="0" borderId="11" xfId="0" applyBorder="1" applyAlignment="1">
      <alignment horizontal="center"/>
    </xf>
    <xf numFmtId="6" fontId="14" fillId="0" borderId="32" xfId="41" applyNumberFormat="1" applyFont="1" applyFill="1" applyBorder="1" applyProtection="1"/>
    <xf numFmtId="166" fontId="14" fillId="0" borderId="0" xfId="41" applyFont="1" applyFill="1" applyBorder="1" applyAlignment="1">
      <alignment horizontal="right"/>
    </xf>
    <xf numFmtId="0" fontId="40" fillId="0" borderId="0" xfId="0" applyFont="1"/>
    <xf numFmtId="0" fontId="0" fillId="0" borderId="0" xfId="0" applyFill="1" applyBorder="1" applyAlignment="1">
      <alignment horizontal="center"/>
    </xf>
    <xf numFmtId="0" fontId="1" fillId="0" borderId="0" xfId="0" applyFont="1" applyFill="1"/>
    <xf numFmtId="6" fontId="0" fillId="0" borderId="0" xfId="0" applyNumberFormat="1" applyFill="1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2" fillId="0" borderId="0" xfId="0" applyFont="1" applyFill="1"/>
    <xf numFmtId="38" fontId="2" fillId="0" borderId="0" xfId="0" applyNumberFormat="1" applyFont="1" applyBorder="1" applyAlignment="1">
      <alignment horizontal="center"/>
    </xf>
    <xf numFmtId="38" fontId="2" fillId="0" borderId="0" xfId="0" applyNumberFormat="1" applyFont="1" applyBorder="1" applyAlignment="1">
      <alignment horizontal="center" wrapText="1"/>
    </xf>
    <xf numFmtId="37" fontId="42" fillId="0" borderId="19" xfId="41" applyNumberFormat="1" applyFont="1" applyFill="1" applyBorder="1" applyProtection="1"/>
    <xf numFmtId="166" fontId="1" fillId="0" borderId="0" xfId="41" applyNumberFormat="1" applyFont="1" applyFill="1" applyAlignment="1" applyProtection="1">
      <alignment horizontal="left"/>
    </xf>
    <xf numFmtId="166" fontId="33" fillId="0" borderId="0" xfId="41" applyFont="1" applyFill="1"/>
    <xf numFmtId="5" fontId="42" fillId="0" borderId="0" xfId="30" applyNumberFormat="1" applyFont="1" applyFill="1" applyAlignment="1" applyProtection="1">
      <alignment horizontal="right"/>
    </xf>
    <xf numFmtId="166" fontId="36" fillId="0" borderId="0" xfId="41" applyNumberFormat="1" applyFont="1" applyFill="1" applyAlignment="1" applyProtection="1">
      <alignment horizontal="left"/>
    </xf>
    <xf numFmtId="166" fontId="42" fillId="0" borderId="0" xfId="41" applyNumberFormat="1" applyFont="1" applyFill="1" applyAlignment="1" applyProtection="1">
      <alignment horizontal="left"/>
    </xf>
    <xf numFmtId="6" fontId="42" fillId="0" borderId="0" xfId="41" applyNumberFormat="1" applyFont="1" applyFill="1" applyAlignment="1" applyProtection="1">
      <alignment horizontal="right"/>
    </xf>
    <xf numFmtId="166" fontId="14" fillId="0" borderId="0" xfId="41" applyFont="1" applyFill="1"/>
    <xf numFmtId="166" fontId="33" fillId="0" borderId="0" xfId="41" applyFont="1" applyFill="1" applyBorder="1"/>
    <xf numFmtId="166" fontId="14" fillId="0" borderId="11" xfId="41" applyNumberFormat="1" applyFont="1" applyFill="1" applyBorder="1" applyAlignment="1" applyProtection="1">
      <alignment horizontal="left"/>
    </xf>
    <xf numFmtId="166" fontId="36" fillId="0" borderId="11" xfId="41" applyNumberFormat="1" applyFont="1" applyFill="1" applyBorder="1" applyAlignment="1" applyProtection="1">
      <alignment horizontal="left"/>
    </xf>
    <xf numFmtId="6" fontId="0" fillId="0" borderId="10" xfId="0" applyNumberFormat="1" applyFill="1" applyBorder="1"/>
    <xf numFmtId="6" fontId="2" fillId="0" borderId="0" xfId="0" applyNumberFormat="1" applyFont="1" applyFill="1"/>
    <xf numFmtId="9" fontId="2" fillId="0" borderId="0" xfId="45" applyNumberFormat="1" applyFont="1"/>
    <xf numFmtId="9" fontId="0" fillId="0" borderId="11" xfId="0" applyNumberFormat="1" applyBorder="1" applyAlignment="1">
      <alignment horizontal="center"/>
    </xf>
    <xf numFmtId="9" fontId="0" fillId="0" borderId="10" xfId="45" applyNumberFormat="1" applyFont="1" applyFill="1" applyBorder="1"/>
    <xf numFmtId="9" fontId="2" fillId="0" borderId="0" xfId="0" applyNumberFormat="1" applyFont="1" applyFill="1"/>
    <xf numFmtId="9" fontId="2" fillId="0" borderId="11" xfId="45" applyNumberFormat="1" applyFont="1" applyBorder="1"/>
    <xf numFmtId="6" fontId="4" fillId="0" borderId="10" xfId="0" applyNumberFormat="1" applyFont="1" applyFill="1" applyBorder="1"/>
    <xf numFmtId="0" fontId="0" fillId="0" borderId="10" xfId="0" applyFill="1" applyBorder="1"/>
    <xf numFmtId="6" fontId="1" fillId="0" borderId="0" xfId="0" applyNumberFormat="1" applyFont="1" applyFill="1"/>
    <xf numFmtId="37" fontId="1" fillId="0" borderId="19" xfId="41" applyNumberFormat="1" applyFont="1" applyFill="1" applyBorder="1" applyProtection="1"/>
    <xf numFmtId="166" fontId="1" fillId="0" borderId="0" xfId="41" applyNumberFormat="1" applyFont="1" applyFill="1" applyBorder="1" applyAlignment="1" applyProtection="1">
      <alignment horizontal="left"/>
    </xf>
    <xf numFmtId="6" fontId="33" fillId="0" borderId="0" xfId="41" applyNumberFormat="1" applyFont="1" applyFill="1" applyAlignment="1" applyProtection="1">
      <alignment horizontal="right"/>
    </xf>
    <xf numFmtId="37" fontId="1" fillId="0" borderId="0" xfId="28" applyNumberFormat="1" applyFont="1" applyFill="1" applyBorder="1" applyAlignment="1">
      <alignment horizontal="right"/>
    </xf>
    <xf numFmtId="166" fontId="1" fillId="0" borderId="0" xfId="41" applyFont="1" applyFill="1" applyBorder="1"/>
    <xf numFmtId="5" fontId="1" fillId="0" borderId="0" xfId="30" applyNumberFormat="1" applyFont="1" applyFill="1" applyAlignment="1" applyProtection="1">
      <alignment horizontal="right"/>
    </xf>
    <xf numFmtId="10" fontId="1" fillId="0" borderId="0" xfId="41" applyNumberFormat="1" applyFont="1" applyFill="1" applyBorder="1" applyAlignment="1" applyProtection="1">
      <alignment horizontal="right"/>
    </xf>
    <xf numFmtId="6" fontId="33" fillId="0" borderId="0" xfId="41" applyNumberFormat="1" applyFont="1" applyFill="1" applyBorder="1" applyAlignment="1">
      <alignment horizontal="right"/>
    </xf>
    <xf numFmtId="10" fontId="42" fillId="0" borderId="0" xfId="41" applyNumberFormat="1" applyFont="1" applyFill="1" applyBorder="1" applyAlignment="1" applyProtection="1">
      <alignment horizontal="right"/>
    </xf>
    <xf numFmtId="166" fontId="42" fillId="0" borderId="0" xfId="41" applyFont="1" applyFill="1" applyAlignment="1">
      <alignment horizontal="left"/>
    </xf>
    <xf numFmtId="0" fontId="41" fillId="0" borderId="0" xfId="0" applyNumberFormat="1" applyFont="1" applyFill="1" applyBorder="1" applyAlignment="1">
      <alignment horizontal="center"/>
    </xf>
    <xf numFmtId="37" fontId="14" fillId="0" borderId="35" xfId="41" applyNumberFormat="1" applyFont="1" applyBorder="1" applyAlignment="1" applyProtection="1">
      <alignment horizontal="center" wrapText="1"/>
    </xf>
    <xf numFmtId="6" fontId="1" fillId="0" borderId="10" xfId="0" applyNumberFormat="1" applyFont="1" applyFill="1" applyBorder="1"/>
    <xf numFmtId="0" fontId="1" fillId="0" borderId="0" xfId="0" applyFont="1" applyFill="1" applyAlignment="1">
      <alignment horizontal="right"/>
    </xf>
    <xf numFmtId="38" fontId="4" fillId="0" borderId="0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6" fontId="4" fillId="0" borderId="0" xfId="0" applyNumberFormat="1" applyFont="1" applyFill="1" applyBorder="1"/>
    <xf numFmtId="165" fontId="33" fillId="0" borderId="0" xfId="30" applyNumberFormat="1" applyFont="1" applyFill="1" applyBorder="1"/>
    <xf numFmtId="37" fontId="14" fillId="0" borderId="0" xfId="41" applyNumberFormat="1" applyFont="1" applyBorder="1" applyAlignment="1" applyProtection="1">
      <alignment horizontal="center"/>
    </xf>
    <xf numFmtId="9" fontId="0" fillId="0" borderId="0" xfId="45" applyNumberFormat="1" applyFont="1" applyFill="1" applyBorder="1"/>
    <xf numFmtId="0" fontId="4" fillId="0" borderId="0" xfId="0" applyFont="1" applyBorder="1"/>
    <xf numFmtId="9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0" fillId="20" borderId="36" xfId="45" applyNumberFormat="1" applyFont="1" applyFill="1" applyBorder="1" applyProtection="1">
      <protection locked="0"/>
    </xf>
    <xf numFmtId="0" fontId="0" fillId="0" borderId="0" xfId="0" applyProtection="1">
      <protection locked="0"/>
    </xf>
    <xf numFmtId="6" fontId="0" fillId="0" borderId="0" xfId="0" applyNumberFormat="1" applyProtection="1"/>
    <xf numFmtId="0" fontId="0" fillId="0" borderId="0" xfId="0" applyProtection="1"/>
    <xf numFmtId="6" fontId="0" fillId="0" borderId="10" xfId="0" applyNumberFormat="1" applyBorder="1" applyProtection="1"/>
    <xf numFmtId="0" fontId="0" fillId="0" borderId="10" xfId="0" applyBorder="1" applyProtection="1"/>
    <xf numFmtId="6" fontId="0" fillId="20" borderId="0" xfId="0" applyNumberFormat="1" applyFill="1" applyProtection="1">
      <protection locked="0"/>
    </xf>
    <xf numFmtId="6" fontId="0" fillId="20" borderId="13" xfId="0" applyNumberFormat="1" applyFill="1" applyBorder="1" applyProtection="1">
      <protection locked="0"/>
    </xf>
    <xf numFmtId="6" fontId="0" fillId="20" borderId="37" xfId="0" applyNumberFormat="1" applyFill="1" applyBorder="1" applyProtection="1">
      <protection locked="0"/>
    </xf>
    <xf numFmtId="6" fontId="0" fillId="20" borderId="14" xfId="0" applyNumberFormat="1" applyFill="1" applyBorder="1" applyProtection="1">
      <protection locked="0"/>
    </xf>
    <xf numFmtId="6" fontId="0" fillId="20" borderId="10" xfId="0" applyNumberFormat="1" applyFill="1" applyBorder="1" applyProtection="1">
      <protection locked="0"/>
    </xf>
    <xf numFmtId="6" fontId="0" fillId="20" borderId="38" xfId="0" applyNumberFormat="1" applyFill="1" applyBorder="1" applyProtection="1">
      <protection locked="0"/>
    </xf>
    <xf numFmtId="6" fontId="0" fillId="20" borderId="0" xfId="0" applyNumberFormat="1" applyFill="1" applyProtection="1"/>
    <xf numFmtId="6" fontId="0" fillId="20" borderId="37" xfId="0" applyNumberFormat="1" applyFill="1" applyBorder="1" applyProtection="1"/>
    <xf numFmtId="6" fontId="0" fillId="20" borderId="10" xfId="0" applyNumberFormat="1" applyFill="1" applyBorder="1" applyProtection="1"/>
    <xf numFmtId="6" fontId="0" fillId="20" borderId="38" xfId="0" applyNumberFormat="1" applyFill="1" applyBorder="1" applyProtection="1"/>
    <xf numFmtId="6" fontId="4" fillId="20" borderId="0" xfId="0" applyNumberFormat="1" applyFont="1" applyFill="1" applyBorder="1" applyProtection="1">
      <protection locked="0"/>
    </xf>
    <xf numFmtId="6" fontId="0" fillId="20" borderId="0" xfId="0" applyNumberFormat="1" applyFill="1" applyBorder="1" applyProtection="1">
      <protection locked="0"/>
    </xf>
    <xf numFmtId="0" fontId="0" fillId="20" borderId="0" xfId="0" applyFill="1" applyBorder="1" applyProtection="1">
      <protection locked="0"/>
    </xf>
    <xf numFmtId="6" fontId="4" fillId="20" borderId="10" xfId="0" applyNumberFormat="1" applyFont="1" applyFill="1" applyBorder="1" applyProtection="1">
      <protection locked="0"/>
    </xf>
    <xf numFmtId="0" fontId="0" fillId="20" borderId="10" xfId="0" applyFill="1" applyBorder="1" applyProtection="1">
      <protection locked="0"/>
    </xf>
    <xf numFmtId="0" fontId="0" fillId="20" borderId="0" xfId="0" applyFill="1" applyProtection="1">
      <protection locked="0"/>
    </xf>
    <xf numFmtId="6" fontId="1" fillId="20" borderId="10" xfId="0" applyNumberFormat="1" applyFont="1" applyFill="1" applyBorder="1" applyProtection="1">
      <protection locked="0"/>
    </xf>
    <xf numFmtId="37" fontId="33" fillId="20" borderId="11" xfId="41" applyNumberFormat="1" applyFont="1" applyFill="1" applyBorder="1" applyProtection="1">
      <protection locked="0"/>
    </xf>
    <xf numFmtId="10" fontId="42" fillId="20" borderId="0" xfId="41" applyNumberFormat="1" applyFont="1" applyFill="1" applyAlignment="1" applyProtection="1">
      <alignment horizontal="right"/>
      <protection locked="0"/>
    </xf>
    <xf numFmtId="10" fontId="42" fillId="20" borderId="11" xfId="41" applyNumberFormat="1" applyFont="1" applyFill="1" applyBorder="1" applyAlignment="1" applyProtection="1">
      <alignment horizontal="right"/>
      <protection locked="0"/>
    </xf>
    <xf numFmtId="10" fontId="33" fillId="20" borderId="0" xfId="41" applyNumberFormat="1" applyFont="1" applyFill="1" applyAlignment="1" applyProtection="1">
      <alignment horizontal="right"/>
      <protection locked="0"/>
    </xf>
    <xf numFmtId="6" fontId="1" fillId="0" borderId="0" xfId="0" applyNumberFormat="1" applyFont="1" applyProtection="1">
      <protection locked="0"/>
    </xf>
    <xf numFmtId="0" fontId="14" fillId="0" borderId="0" xfId="0" applyFont="1" applyProtection="1"/>
    <xf numFmtId="0" fontId="13" fillId="0" borderId="0" xfId="42" applyFont="1" applyBorder="1" applyAlignment="1" applyProtection="1">
      <alignment wrapText="1"/>
    </xf>
    <xf numFmtId="0" fontId="14" fillId="0" borderId="0" xfId="0" applyFont="1" applyAlignment="1" applyProtection="1">
      <alignment horizontal="center"/>
    </xf>
    <xf numFmtId="0" fontId="14" fillId="0" borderId="15" xfId="0" applyFont="1" applyBorder="1" applyAlignment="1" applyProtection="1">
      <alignment horizontal="center"/>
    </xf>
    <xf numFmtId="0" fontId="14" fillId="0" borderId="39" xfId="0" applyFont="1" applyBorder="1" applyAlignment="1" applyProtection="1">
      <alignment horizontal="center"/>
    </xf>
    <xf numFmtId="0" fontId="14" fillId="0" borderId="37" xfId="0" applyFont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/>
    </xf>
    <xf numFmtId="0" fontId="41" fillId="0" borderId="0" xfId="0" applyNumberFormat="1" applyFont="1" applyFill="1" applyBorder="1" applyAlignment="1" applyProtection="1">
      <alignment horizontal="center"/>
    </xf>
    <xf numFmtId="0" fontId="8" fillId="0" borderId="10" xfId="42" applyFont="1" applyBorder="1" applyAlignment="1" applyProtection="1">
      <alignment wrapText="1"/>
    </xf>
    <xf numFmtId="0" fontId="14" fillId="0" borderId="10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center"/>
    </xf>
    <xf numFmtId="0" fontId="14" fillId="0" borderId="38" xfId="0" applyFont="1" applyBorder="1" applyAlignment="1" applyProtection="1">
      <alignment horizontal="center"/>
    </xf>
    <xf numFmtId="0" fontId="14" fillId="0" borderId="10" xfId="0" applyFont="1" applyBorder="1" applyProtection="1"/>
    <xf numFmtId="6" fontId="9" fillId="0" borderId="0" xfId="42" applyNumberFormat="1" applyFont="1" applyAlignment="1" applyProtection="1">
      <alignment wrapText="1"/>
    </xf>
    <xf numFmtId="6" fontId="0" fillId="0" borderId="13" xfId="0" applyNumberFormat="1" applyBorder="1" applyProtection="1"/>
    <xf numFmtId="6" fontId="9" fillId="0" borderId="0" xfId="42" applyNumberFormat="1" applyFont="1" applyAlignment="1" applyProtection="1">
      <alignment vertical="center"/>
    </xf>
    <xf numFmtId="6" fontId="9" fillId="0" borderId="10" xfId="42" applyNumberFormat="1" applyFont="1" applyBorder="1" applyAlignment="1" applyProtection="1">
      <alignment wrapText="1"/>
    </xf>
    <xf numFmtId="6" fontId="0" fillId="0" borderId="14" xfId="0" applyNumberFormat="1" applyBorder="1" applyProtection="1"/>
    <xf numFmtId="6" fontId="10" fillId="0" borderId="0" xfId="42" applyNumberFormat="1" applyFont="1" applyAlignment="1" applyProtection="1">
      <alignment horizontal="right" wrapText="1"/>
    </xf>
    <xf numFmtId="6" fontId="0" fillId="0" borderId="37" xfId="0" applyNumberFormat="1" applyBorder="1" applyProtection="1"/>
    <xf numFmtId="0" fontId="6" fillId="0" borderId="0" xfId="42" applyFont="1" applyBorder="1" applyAlignment="1" applyProtection="1">
      <alignment wrapText="1"/>
    </xf>
    <xf numFmtId="0" fontId="8" fillId="0" borderId="0" xfId="42" applyFont="1" applyAlignment="1" applyProtection="1">
      <alignment wrapText="1"/>
    </xf>
    <xf numFmtId="6" fontId="0" fillId="1" borderId="13" xfId="0" applyNumberFormat="1" applyFill="1" applyBorder="1" applyProtection="1"/>
    <xf numFmtId="6" fontId="9" fillId="0" borderId="0" xfId="42" applyNumberFormat="1" applyFont="1" applyFill="1" applyAlignment="1" applyProtection="1">
      <alignment wrapText="1"/>
    </xf>
    <xf numFmtId="6" fontId="0" fillId="0" borderId="13" xfId="0" applyNumberFormat="1" applyFill="1" applyBorder="1" applyProtection="1"/>
    <xf numFmtId="6" fontId="0" fillId="0" borderId="0" xfId="0" applyNumberFormat="1" applyFill="1" applyProtection="1"/>
    <xf numFmtId="6" fontId="0" fillId="0" borderId="37" xfId="0" applyNumberFormat="1" applyFill="1" applyBorder="1" applyProtection="1"/>
    <xf numFmtId="6" fontId="0" fillId="18" borderId="40" xfId="0" applyNumberFormat="1" applyFill="1" applyBorder="1" applyProtection="1"/>
    <xf numFmtId="6" fontId="0" fillId="18" borderId="11" xfId="0" applyNumberFormat="1" applyFill="1" applyBorder="1" applyProtection="1"/>
    <xf numFmtId="6" fontId="0" fillId="18" borderId="41" xfId="0" applyNumberFormat="1" applyFill="1" applyBorder="1" applyProtection="1"/>
    <xf numFmtId="6" fontId="10" fillId="0" borderId="0" xfId="42" applyNumberFormat="1" applyFont="1" applyBorder="1" applyAlignment="1" applyProtection="1">
      <alignment horizontal="right" wrapText="1"/>
    </xf>
    <xf numFmtId="6" fontId="2" fillId="0" borderId="13" xfId="0" applyNumberFormat="1" applyFont="1" applyBorder="1" applyProtection="1"/>
    <xf numFmtId="6" fontId="2" fillId="0" borderId="0" xfId="0" applyNumberFormat="1" applyFont="1" applyProtection="1"/>
    <xf numFmtId="6" fontId="2" fillId="0" borderId="37" xfId="0" applyNumberFormat="1" applyFont="1" applyBorder="1" applyProtection="1"/>
    <xf numFmtId="0" fontId="9" fillId="0" borderId="0" xfId="42" applyFont="1" applyAlignment="1" applyProtection="1">
      <alignment wrapText="1"/>
    </xf>
    <xf numFmtId="0" fontId="0" fillId="0" borderId="13" xfId="0" applyBorder="1" applyProtection="1"/>
    <xf numFmtId="0" fontId="9" fillId="0" borderId="11" xfId="42" applyFont="1" applyBorder="1" applyAlignment="1" applyProtection="1">
      <alignment wrapText="1"/>
    </xf>
    <xf numFmtId="6" fontId="0" fillId="0" borderId="40" xfId="0" applyNumberFormat="1" applyBorder="1" applyProtection="1"/>
    <xf numFmtId="0" fontId="0" fillId="1" borderId="40" xfId="0" applyFill="1" applyBorder="1" applyProtection="1"/>
    <xf numFmtId="6" fontId="0" fillId="0" borderId="11" xfId="0" applyNumberFormat="1" applyBorder="1" applyProtection="1"/>
    <xf numFmtId="6" fontId="0" fillId="0" borderId="41" xfId="0" applyNumberFormat="1" applyBorder="1" applyProtection="1"/>
    <xf numFmtId="6" fontId="0" fillId="0" borderId="42" xfId="0" applyNumberFormat="1" applyBorder="1" applyProtection="1"/>
    <xf numFmtId="0" fontId="10" fillId="0" borderId="0" xfId="42" applyFont="1" applyAlignment="1" applyProtection="1">
      <alignment horizontal="right" wrapText="1"/>
    </xf>
    <xf numFmtId="6" fontId="0" fillId="0" borderId="36" xfId="0" applyNumberFormat="1" applyBorder="1" applyProtection="1"/>
    <xf numFmtId="6" fontId="0" fillId="0" borderId="28" xfId="0" applyNumberFormat="1" applyBorder="1" applyProtection="1"/>
    <xf numFmtId="6" fontId="10" fillId="0" borderId="0" xfId="42" applyNumberFormat="1" applyFont="1" applyAlignment="1" applyProtection="1">
      <alignment horizontal="left"/>
    </xf>
    <xf numFmtId="6" fontId="0" fillId="0" borderId="39" xfId="0" applyNumberFormat="1" applyBorder="1" applyProtection="1"/>
    <xf numFmtId="6" fontId="0" fillId="0" borderId="12" xfId="0" applyNumberFormat="1" applyBorder="1" applyProtection="1"/>
    <xf numFmtId="6" fontId="0" fillId="1" borderId="37" xfId="0" applyNumberFormat="1" applyFill="1" applyBorder="1" applyProtection="1"/>
    <xf numFmtId="6" fontId="0" fillId="0" borderId="0" xfId="0" applyNumberFormat="1" applyBorder="1" applyProtection="1"/>
    <xf numFmtId="0" fontId="0" fillId="0" borderId="39" xfId="0" applyBorder="1" applyAlignment="1" applyProtection="1">
      <alignment horizontal="center"/>
    </xf>
    <xf numFmtId="6" fontId="10" fillId="0" borderId="0" xfId="42" applyNumberFormat="1" applyFont="1" applyAlignment="1" applyProtection="1">
      <alignment wrapText="1"/>
    </xf>
    <xf numFmtId="6" fontId="2" fillId="0" borderId="38" xfId="0" applyNumberFormat="1" applyFont="1" applyBorder="1" applyProtection="1"/>
    <xf numFmtId="6" fontId="0" fillId="0" borderId="38" xfId="0" applyNumberFormat="1" applyBorder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6" fillId="0" borderId="10" xfId="42" applyFont="1" applyBorder="1" applyAlignment="1" applyProtection="1">
      <alignment wrapText="1"/>
    </xf>
    <xf numFmtId="0" fontId="0" fillId="0" borderId="0" xfId="0" applyFill="1" applyProtection="1"/>
    <xf numFmtId="6" fontId="0" fillId="0" borderId="0" xfId="0" applyNumberFormat="1" applyProtection="1">
      <protection locked="0"/>
    </xf>
    <xf numFmtId="166" fontId="0" fillId="0" borderId="11" xfId="41" applyFont="1" applyBorder="1"/>
    <xf numFmtId="17" fontId="0" fillId="0" borderId="10" xfId="0" applyNumberFormat="1" applyBorder="1" applyProtection="1"/>
    <xf numFmtId="8" fontId="1" fillId="0" borderId="0" xfId="0" applyNumberFormat="1" applyFont="1"/>
    <xf numFmtId="166" fontId="4" fillId="0" borderId="0" xfId="41" applyNumberFormat="1" applyFont="1" applyFill="1" applyAlignment="1" applyProtection="1">
      <alignment horizontal="left"/>
    </xf>
    <xf numFmtId="166" fontId="2" fillId="0" borderId="0" xfId="41" applyFont="1" applyFill="1"/>
    <xf numFmtId="37" fontId="4" fillId="20" borderId="11" xfId="41" applyNumberFormat="1" applyFont="1" applyFill="1" applyBorder="1" applyProtection="1">
      <protection locked="0"/>
    </xf>
    <xf numFmtId="166" fontId="4" fillId="0" borderId="0" xfId="41" applyNumberFormat="1" applyFont="1" applyBorder="1" applyAlignment="1" applyProtection="1">
      <alignment horizontal="left"/>
    </xf>
    <xf numFmtId="37" fontId="4" fillId="20" borderId="0" xfId="41" applyNumberFormat="1" applyFont="1" applyFill="1" applyBorder="1" applyProtection="1">
      <protection locked="0"/>
    </xf>
    <xf numFmtId="6" fontId="1" fillId="20" borderId="0" xfId="0" applyNumberFormat="1" applyFont="1" applyFill="1" applyBorder="1" applyProtection="1">
      <protection locked="0"/>
    </xf>
    <xf numFmtId="37" fontId="1" fillId="20" borderId="0" xfId="41" applyNumberFormat="1" applyFont="1" applyFill="1" applyBorder="1" applyProtection="1">
      <protection locked="0"/>
    </xf>
    <xf numFmtId="166" fontId="34" fillId="18" borderId="43" xfId="41" applyNumberFormat="1" applyFont="1" applyFill="1" applyBorder="1" applyAlignment="1" applyProtection="1">
      <alignment horizontal="center"/>
    </xf>
    <xf numFmtId="0" fontId="0" fillId="0" borderId="16" xfId="0" applyBorder="1" applyAlignment="1"/>
    <xf numFmtId="0" fontId="0" fillId="0" borderId="44" xfId="0" applyBorder="1" applyAlignment="1"/>
    <xf numFmtId="0" fontId="2" fillId="0" borderId="11" xfId="0" applyFont="1" applyBorder="1" applyAlignment="1">
      <alignment horizontal="center"/>
    </xf>
    <xf numFmtId="166" fontId="34" fillId="18" borderId="45" xfId="41" applyNumberFormat="1" applyFont="1" applyFill="1" applyBorder="1" applyAlignment="1" applyProtection="1">
      <alignment horizontal="center" vertical="center"/>
    </xf>
    <xf numFmtId="166" fontId="34" fillId="18" borderId="26" xfId="41" applyNumberFormat="1" applyFont="1" applyFill="1" applyBorder="1" applyAlignment="1" applyProtection="1">
      <alignment horizontal="center" vertical="center"/>
    </xf>
    <xf numFmtId="166" fontId="34" fillId="18" borderId="33" xfId="41" applyNumberFormat="1" applyFont="1" applyFill="1" applyBorder="1" applyAlignment="1" applyProtection="1">
      <alignment horizontal="center" vertical="center"/>
    </xf>
    <xf numFmtId="166" fontId="34" fillId="18" borderId="46" xfId="41" applyNumberFormat="1" applyFont="1" applyFill="1" applyBorder="1" applyAlignment="1" applyProtection="1">
      <alignment horizontal="center" vertical="center"/>
    </xf>
    <xf numFmtId="166" fontId="34" fillId="18" borderId="11" xfId="41" applyNumberFormat="1" applyFont="1" applyFill="1" applyBorder="1" applyAlignment="1" applyProtection="1">
      <alignment horizontal="center" vertical="center"/>
    </xf>
    <xf numFmtId="166" fontId="34" fillId="18" borderId="34" xfId="41" applyNumberFormat="1" applyFont="1" applyFill="1" applyBorder="1" applyAlignment="1" applyProtection="1">
      <alignment horizontal="center" vertical="center"/>
    </xf>
    <xf numFmtId="166" fontId="5" fillId="18" borderId="43" xfId="0" applyNumberFormat="1" applyFont="1" applyFill="1" applyBorder="1" applyAlignment="1" applyProtection="1">
      <alignment horizontal="left"/>
    </xf>
    <xf numFmtId="0" fontId="0" fillId="0" borderId="44" xfId="0" applyBorder="1" applyAlignment="1" applyProtection="1">
      <alignment horizontal="left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" xfId="30" builtinId="4"/>
    <cellStyle name="Currency 2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Development Budget" xfId="41"/>
    <cellStyle name="Normal_HDTP99-00 Wkshp 4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495300</xdr:colOff>
      <xdr:row>25</xdr:row>
      <xdr:rowOff>121919</xdr:rowOff>
    </xdr:to>
    <xdr:sp macro="" textlink="">
      <xdr:nvSpPr>
        <xdr:cNvPr id="2" name="TextBox 1"/>
        <xdr:cNvSpPr txBox="1"/>
      </xdr:nvSpPr>
      <xdr:spPr>
        <a:xfrm>
          <a:off x="1" y="0"/>
          <a:ext cx="5981699" cy="431291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900" b="1">
            <a:solidFill>
              <a:schemeClr val="tx2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400" b="1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Scattered-Site</a:t>
          </a:r>
          <a:r>
            <a:rPr lang="en-US" sz="1400" b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 HOMEOWNER</a:t>
          </a:r>
          <a:r>
            <a:rPr lang="en-US" sz="1400" b="1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 Development Proforma</a:t>
          </a:r>
          <a:r>
            <a:rPr lang="en-US" sz="1400" b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endParaRPr lang="en-US" sz="400" b="1" baseline="0">
            <a:solidFill>
              <a:schemeClr val="tx2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400" b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GENERAL INSTRUCTIONS</a:t>
          </a:r>
        </a:p>
        <a:p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lvl="1"/>
          <a:r>
            <a:rPr lang="en-US" sz="11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en-US" sz="1100" u="non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)  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This proforma consist of</a:t>
          </a:r>
          <a:r>
            <a:rPr lang="en-US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100" b="0" u="sng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6 </a:t>
          </a:r>
          <a:r>
            <a:rPr lang="en-US" sz="1100" u="sng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worksheets 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for you to fill out (excluding instructions):  </a:t>
          </a:r>
        </a:p>
        <a:p>
          <a:pPr lvl="2"/>
          <a:r>
            <a:rPr lang="en-US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Sheet 1:  Summary Sources &amp; Uses</a:t>
          </a:r>
          <a:endParaRPr lang="en-US" b="0">
            <a:latin typeface="Arial" pitchFamily="34" charset="0"/>
            <a:cs typeface="Arial" pitchFamily="34" charset="0"/>
          </a:endParaRPr>
        </a:p>
        <a:p>
          <a:pPr lvl="2"/>
          <a:r>
            <a:rPr lang="en-US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Sheet 2:  Revenue</a:t>
          </a:r>
          <a:endParaRPr lang="en-US" b="0">
            <a:latin typeface="Arial" pitchFamily="34" charset="0"/>
            <a:cs typeface="Arial" pitchFamily="34" charset="0"/>
          </a:endParaRPr>
        </a:p>
        <a:p>
          <a:pPr lvl="2"/>
          <a:r>
            <a:rPr lang="en-US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Sheet 3:  Annual Operating Budget</a:t>
          </a:r>
          <a:endParaRPr lang="en-US" b="0">
            <a:latin typeface="Arial" pitchFamily="34" charset="0"/>
            <a:cs typeface="Arial" pitchFamily="34" charset="0"/>
          </a:endParaRPr>
        </a:p>
        <a:p>
          <a:pPr lvl="2"/>
          <a:r>
            <a:rPr lang="en-US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Sheet 4:  Operating Cash Flow</a:t>
          </a:r>
          <a:endParaRPr lang="en-US" b="0">
            <a:latin typeface="Arial" pitchFamily="34" charset="0"/>
            <a:cs typeface="Arial" pitchFamily="34" charset="0"/>
          </a:endParaRPr>
        </a:p>
        <a:p>
          <a:pPr lvl="2"/>
          <a:r>
            <a:rPr lang="en-US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Sheet 5:  Development Budget</a:t>
          </a:r>
        </a:p>
        <a:p>
          <a:pPr lvl="2"/>
          <a:r>
            <a:rPr lang="en-US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Sheet 6:  Construction Cash Flow</a:t>
          </a:r>
        </a:p>
        <a:p>
          <a:pPr lvl="2"/>
          <a:endParaRPr lang="en-US" b="0">
            <a:latin typeface="Arial" pitchFamily="34" charset="0"/>
            <a:cs typeface="Arial" pitchFamily="34" charset="0"/>
          </a:endParaRPr>
        </a:p>
        <a:p>
          <a:pPr lvl="1"/>
          <a:r>
            <a:rPr lang="en-US" sz="1100" u="non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2) </a:t>
          </a:r>
          <a:r>
            <a:rPr lang="en-US" sz="1100" b="1" u="non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YOU</a:t>
          </a:r>
          <a:r>
            <a:rPr lang="en-US" sz="1100" b="1" u="non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WILL ONLY INPUT DATA IN YELLOW CELLS.  </a:t>
          </a:r>
        </a:p>
        <a:p>
          <a:pPr lvl="1"/>
          <a:r>
            <a:rPr lang="en-US" sz="1100" u="non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</a:t>
          </a:r>
          <a:r>
            <a:rPr lang="en-US" sz="1100" u="sng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 other cells are protected (locked) to avoid the deletion of formulas</a:t>
          </a:r>
          <a:r>
            <a:rPr lang="en-US" sz="1100" u="non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  </a:t>
          </a:r>
        </a:p>
        <a:p>
          <a:pPr lvl="1"/>
          <a:r>
            <a:rPr lang="en-US" sz="1100" u="non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You can unlock them by selecting "Unprotect Sheet" under the "Format Cell" </a:t>
          </a:r>
        </a:p>
        <a:p>
          <a:pPr lvl="1"/>
          <a:r>
            <a:rPr lang="en-US" sz="1100" u="non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options on the "Home" tab.  </a:t>
          </a:r>
          <a:r>
            <a:rPr lang="en-US" sz="1100" u="sng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There is NO password</a:t>
          </a:r>
          <a:r>
            <a:rPr lang="en-US" sz="1100" u="non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  </a:t>
          </a:r>
        </a:p>
        <a:p>
          <a:pPr lvl="1"/>
          <a:endParaRPr lang="en-US" sz="1100" u="none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lvl="1"/>
          <a:r>
            <a:rPr lang="en-US" sz="1100" u="non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3) In general, fill in the worksheets in the order they are numbered.</a:t>
          </a:r>
        </a:p>
        <a:p>
          <a:pPr lvl="1"/>
          <a:endParaRPr lang="en-US" sz="1100" u="none" baseline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lvl="1"/>
          <a:r>
            <a:rPr lang="en-US" sz="1100" u="non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4) Be sure to complete all worksheets, as information is linked between them.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endy%20K.%20Smith/My%20Documents/CAI/TRAININGS/PA%20Rental%20Trainings%202011/PA%20Rental%20Training%20for%20PJs/HOME%20Rental%20Proforma%20for%20PJs%20Feb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0)Compliance Info"/>
      <sheetName val="1)Summary"/>
      <sheetName val="2)Unit Mix &amp; Revenue"/>
      <sheetName val="3)Annual Operating Budget"/>
      <sheetName val="4)Operating Cash Flow"/>
      <sheetName val="5)Development Budget"/>
      <sheetName val="6) Construction Budget"/>
      <sheetName val="7)Subsidy Analysis"/>
      <sheetName val="Notes"/>
    </sheetNames>
    <sheetDataSet>
      <sheetData sheetId="0" refreshError="1"/>
      <sheetData sheetId="1" refreshError="1"/>
      <sheetData sheetId="2" refreshError="1"/>
      <sheetData sheetId="3">
        <row r="22">
          <cell r="N22">
            <v>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1" sqref="B31"/>
    </sheetView>
  </sheetViews>
  <sheetFormatPr defaultRowHeight="12.75"/>
  <sheetData/>
  <sheetProtection sheet="1"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31" zoomScaleNormal="100" workbookViewId="0">
      <selection activeCell="K30" sqref="K30"/>
    </sheetView>
  </sheetViews>
  <sheetFormatPr defaultRowHeight="12.75"/>
  <cols>
    <col min="1" max="1" width="4" bestFit="1" customWidth="1"/>
    <col min="2" max="2" width="14.28515625" style="1" customWidth="1"/>
    <col min="4" max="4" width="9.28515625" bestFit="1" customWidth="1"/>
    <col min="5" max="6" width="10.7109375" bestFit="1" customWidth="1"/>
    <col min="8" max="8" width="13.42578125" customWidth="1"/>
    <col min="13" max="13" width="13.7109375" bestFit="1" customWidth="1"/>
  </cols>
  <sheetData>
    <row r="1" spans="1:9" ht="16.5" thickBot="1">
      <c r="B1" s="264" t="s">
        <v>83</v>
      </c>
      <c r="C1" s="265"/>
      <c r="D1" s="265"/>
      <c r="E1" s="265"/>
      <c r="F1" s="265"/>
      <c r="G1" s="265"/>
      <c r="H1" s="266"/>
    </row>
    <row r="3" spans="1:9">
      <c r="B3" s="1" t="s">
        <v>72</v>
      </c>
      <c r="C3" s="188"/>
      <c r="D3" s="188"/>
      <c r="E3" s="188"/>
    </row>
    <row r="4" spans="1:9">
      <c r="B4" s="1" t="s">
        <v>85</v>
      </c>
      <c r="C4" s="188"/>
      <c r="D4" s="188"/>
      <c r="E4" s="188"/>
    </row>
    <row r="5" spans="1:9">
      <c r="B5" s="1" t="s">
        <v>73</v>
      </c>
      <c r="C5" s="188"/>
      <c r="D5" s="188"/>
      <c r="E5" s="188"/>
    </row>
    <row r="6" spans="1:9">
      <c r="B6" s="1" t="s">
        <v>74</v>
      </c>
      <c r="C6" s="188"/>
      <c r="D6" s="188"/>
      <c r="E6" s="188"/>
    </row>
    <row r="8" spans="1:9" ht="13.5" thickBot="1">
      <c r="A8" s="5"/>
      <c r="B8" s="4" t="s">
        <v>35</v>
      </c>
      <c r="C8" s="5" t="e">
        <f>Units</f>
        <v>#REF!</v>
      </c>
      <c r="D8" s="5"/>
      <c r="E8" s="5"/>
      <c r="F8" s="5"/>
      <c r="G8" s="5"/>
      <c r="H8" s="267" t="s">
        <v>110</v>
      </c>
      <c r="I8" s="267"/>
    </row>
    <row r="9" spans="1:9">
      <c r="A9" s="5"/>
      <c r="B9" s="4"/>
      <c r="C9" s="5"/>
      <c r="D9" s="5"/>
      <c r="E9" s="5"/>
      <c r="F9" s="5"/>
      <c r="G9" s="5"/>
      <c r="H9" s="163" t="s">
        <v>91</v>
      </c>
      <c r="I9" s="157" t="e">
        <f>COUNTIF(#REF!,'1)Summary'!H9)</f>
        <v>#REF!</v>
      </c>
    </row>
    <row r="10" spans="1:9" ht="13.5" thickBot="1">
      <c r="A10" s="5"/>
      <c r="B10" s="267" t="s">
        <v>111</v>
      </c>
      <c r="C10" s="267"/>
      <c r="D10" s="5"/>
      <c r="E10" s="267" t="s">
        <v>109</v>
      </c>
      <c r="F10" s="267"/>
      <c r="G10" s="157"/>
      <c r="H10" s="163" t="s">
        <v>92</v>
      </c>
      <c r="I10" s="157" t="e">
        <f>COUNTIF(#REF!,H10)</f>
        <v>#REF!</v>
      </c>
    </row>
    <row r="11" spans="1:9">
      <c r="A11" s="5"/>
      <c r="B11" s="163" t="s">
        <v>75</v>
      </c>
      <c r="C11" s="158" t="e">
        <f>COUNTIF(#REF!,"Eff")</f>
        <v>#REF!</v>
      </c>
      <c r="D11" s="5"/>
      <c r="E11" s="164">
        <v>0.3</v>
      </c>
      <c r="F11" s="157" t="e">
        <f>COUNTIF(#REF!,"30%")</f>
        <v>#REF!</v>
      </c>
      <c r="G11" s="5"/>
      <c r="H11" s="163" t="s">
        <v>104</v>
      </c>
      <c r="I11" s="157" t="e">
        <f>COUNTIF(#REF!,H11)</f>
        <v>#REF!</v>
      </c>
    </row>
    <row r="12" spans="1:9">
      <c r="A12" s="5"/>
      <c r="B12" s="163" t="s">
        <v>0</v>
      </c>
      <c r="C12" s="158" t="e">
        <f>COUNTIF(#REF!,1)</f>
        <v>#REF!</v>
      </c>
      <c r="D12" s="5"/>
      <c r="E12" s="164">
        <v>0.4</v>
      </c>
      <c r="F12" s="157" t="e">
        <f>COUNTIF(#REF!,"40%")</f>
        <v>#REF!</v>
      </c>
      <c r="G12" s="5"/>
      <c r="H12" s="163" t="s">
        <v>105</v>
      </c>
      <c r="I12" s="157" t="e">
        <f>COUNTIF(#REF!,H12)</f>
        <v>#REF!</v>
      </c>
    </row>
    <row r="13" spans="1:9">
      <c r="A13" s="5"/>
      <c r="B13" s="163" t="s">
        <v>76</v>
      </c>
      <c r="C13" s="158" t="e">
        <f>COUNTIF(#REF!,2)</f>
        <v>#REF!</v>
      </c>
      <c r="D13" s="5"/>
      <c r="E13" s="164">
        <v>0.5</v>
      </c>
      <c r="F13" s="157" t="e">
        <f>COUNTIF(#REF!,"50%")</f>
        <v>#REF!</v>
      </c>
      <c r="G13" s="5"/>
      <c r="H13" s="163" t="s">
        <v>106</v>
      </c>
      <c r="I13" s="157" t="e">
        <f>COUNTIF(#REF!,H13)</f>
        <v>#REF!</v>
      </c>
    </row>
    <row r="14" spans="1:9">
      <c r="A14" s="5"/>
      <c r="B14" s="163" t="s">
        <v>77</v>
      </c>
      <c r="C14" s="158" t="e">
        <f>COUNTIF(#REF!,3)</f>
        <v>#REF!</v>
      </c>
      <c r="D14" s="5"/>
      <c r="E14" s="164">
        <v>0.6</v>
      </c>
      <c r="F14" s="157" t="e">
        <f>COUNTIF(#REF!,"60%")</f>
        <v>#REF!</v>
      </c>
      <c r="G14" s="5"/>
      <c r="H14" s="163" t="s">
        <v>107</v>
      </c>
      <c r="I14" s="157" t="e">
        <f>COUNTIF(#REF!,H14)</f>
        <v>#REF!</v>
      </c>
    </row>
    <row r="15" spans="1:9">
      <c r="A15" s="5"/>
      <c r="B15" s="163" t="s">
        <v>78</v>
      </c>
      <c r="C15" s="158" t="e">
        <f>COUNTIF(#REF!,4)</f>
        <v>#REF!</v>
      </c>
      <c r="D15" s="5"/>
      <c r="E15" s="164">
        <v>0.8</v>
      </c>
      <c r="F15" s="157" t="e">
        <f>COUNTIF(#REF!,"80%")</f>
        <v>#REF!</v>
      </c>
      <c r="G15" s="5"/>
      <c r="H15" s="163" t="s">
        <v>108</v>
      </c>
      <c r="I15" s="157" t="e">
        <f>COUNTIF(#REF!,H15)</f>
        <v>#REF!</v>
      </c>
    </row>
    <row r="16" spans="1:9">
      <c r="A16" s="5"/>
      <c r="B16" s="163" t="s">
        <v>103</v>
      </c>
      <c r="C16" s="158" t="e">
        <f>COUNTIF(#REF!,"5+")</f>
        <v>#REF!</v>
      </c>
      <c r="D16" s="5"/>
      <c r="E16" s="165" t="s">
        <v>79</v>
      </c>
      <c r="F16" s="157" t="e">
        <f>COUNTIF(#REF!,"Mkt")</f>
        <v>#REF!</v>
      </c>
      <c r="G16" s="5"/>
      <c r="H16" s="163" t="s">
        <v>2</v>
      </c>
      <c r="I16" s="157" t="e">
        <f>COUNTIF(#REF!,H16)</f>
        <v>#REF!</v>
      </c>
    </row>
    <row r="17" spans="1:9">
      <c r="A17" s="5"/>
      <c r="B17" s="163" t="s">
        <v>12</v>
      </c>
      <c r="C17" s="166" t="e">
        <f>SUM(C11:C16)</f>
        <v>#REF!</v>
      </c>
      <c r="D17" s="5"/>
      <c r="E17" s="165" t="s">
        <v>12</v>
      </c>
      <c r="F17" s="166" t="e">
        <f>SUM(F11:F16)</f>
        <v>#REF!</v>
      </c>
      <c r="G17" s="5"/>
      <c r="H17" s="163" t="s">
        <v>12</v>
      </c>
      <c r="I17" s="166" t="e">
        <f>SUM(I9:I16)</f>
        <v>#REF!</v>
      </c>
    </row>
    <row r="19" spans="1:9" s="113" customFormat="1">
      <c r="B19" s="114"/>
      <c r="D19" s="110"/>
      <c r="E19" s="110"/>
    </row>
    <row r="20" spans="1:9" s="113" customFormat="1">
      <c r="B20" s="114"/>
    </row>
    <row r="21" spans="1:9" ht="13.5" thickBot="1">
      <c r="B21" s="3" t="s">
        <v>80</v>
      </c>
      <c r="C21" s="11"/>
      <c r="D21" s="11"/>
      <c r="E21" s="106" t="s">
        <v>12</v>
      </c>
      <c r="F21" s="106" t="s">
        <v>4</v>
      </c>
      <c r="G21" s="106" t="s">
        <v>101</v>
      </c>
    </row>
    <row r="22" spans="1:9">
      <c r="B22" s="159" t="str">
        <f>'5)Development Budget'!B7</f>
        <v>Predevelopment &amp; Feasibility</v>
      </c>
      <c r="C22" s="112"/>
      <c r="D22" s="113"/>
      <c r="E22" s="112">
        <f>'5)Development Budget'!G17</f>
        <v>0</v>
      </c>
      <c r="F22" s="112" t="e">
        <f t="shared" ref="F22:F30" si="0">E22/Units</f>
        <v>#REF!</v>
      </c>
      <c r="G22" s="162" t="e">
        <f t="shared" ref="G22:G29" si="1">E22/TDC</f>
        <v>#DIV/0!</v>
      </c>
    </row>
    <row r="23" spans="1:9">
      <c r="B23" s="159" t="str">
        <f>'5)Development Budget'!B18</f>
        <v>Building &amp; Property Acquisition</v>
      </c>
      <c r="C23" s="112"/>
      <c r="D23" s="113"/>
      <c r="E23" s="112">
        <f>'5)Development Budget'!G22</f>
        <v>0</v>
      </c>
      <c r="F23" s="112" t="e">
        <f t="shared" si="0"/>
        <v>#REF!</v>
      </c>
      <c r="G23" s="162" t="e">
        <f t="shared" si="1"/>
        <v>#DIV/0!</v>
      </c>
    </row>
    <row r="24" spans="1:9">
      <c r="B24" s="159" t="str">
        <f>'5)Development Budget'!B23</f>
        <v>Construction Costs</v>
      </c>
      <c r="C24" s="112"/>
      <c r="D24" s="113"/>
      <c r="E24" s="112">
        <f>'5)Development Budget'!G33</f>
        <v>0</v>
      </c>
      <c r="F24" s="112" t="e">
        <f t="shared" si="0"/>
        <v>#REF!</v>
      </c>
      <c r="G24" s="162" t="e">
        <f t="shared" si="1"/>
        <v>#DIV/0!</v>
      </c>
    </row>
    <row r="25" spans="1:9">
      <c r="B25" s="159" t="str">
        <f>'5)Development Budget'!B34</f>
        <v>Professional Services</v>
      </c>
      <c r="C25" s="112"/>
      <c r="D25" s="113"/>
      <c r="E25" s="112">
        <f>'5)Development Budget'!G39</f>
        <v>0</v>
      </c>
      <c r="F25" s="112" t="e">
        <f t="shared" si="0"/>
        <v>#REF!</v>
      </c>
      <c r="G25" s="162" t="e">
        <f t="shared" si="1"/>
        <v>#DIV/0!</v>
      </c>
    </row>
    <row r="26" spans="1:9">
      <c r="B26" s="159" t="str">
        <f>'5)Development Budget'!B40</f>
        <v>Carrying &amp; Construction Financing Costs</v>
      </c>
      <c r="C26" s="112"/>
      <c r="D26" s="113"/>
      <c r="E26" s="112">
        <f>'5)Development Budget'!G47</f>
        <v>0</v>
      </c>
      <c r="F26" s="112" t="e">
        <f t="shared" si="0"/>
        <v>#REF!</v>
      </c>
      <c r="G26" s="162" t="e">
        <f t="shared" si="1"/>
        <v>#DIV/0!</v>
      </c>
    </row>
    <row r="27" spans="1:9">
      <c r="B27" s="159" t="str">
        <f>'5)Development Budget'!B48</f>
        <v>Permanent Financing &amp; Syndication</v>
      </c>
      <c r="C27" s="112"/>
      <c r="D27" s="113"/>
      <c r="E27" s="112">
        <f>'5)Development Budget'!G54</f>
        <v>0</v>
      </c>
      <c r="F27" s="112" t="e">
        <f t="shared" si="0"/>
        <v>#REF!</v>
      </c>
      <c r="G27" s="162" t="e">
        <f t="shared" si="1"/>
        <v>#DIV/0!</v>
      </c>
    </row>
    <row r="28" spans="1:9">
      <c r="B28" s="159" t="str">
        <f>'5)Development Budget'!B56</f>
        <v>Construction &amp; Bridge Loan Interest</v>
      </c>
      <c r="C28" s="112"/>
      <c r="D28" s="113"/>
      <c r="E28" s="112">
        <f>'5)Development Budget'!G56</f>
        <v>0</v>
      </c>
      <c r="F28" s="112" t="e">
        <f t="shared" si="0"/>
        <v>#REF!</v>
      </c>
      <c r="G28" s="162" t="e">
        <f t="shared" si="1"/>
        <v>#DIV/0!</v>
      </c>
    </row>
    <row r="29" spans="1:9">
      <c r="B29" s="138" t="str">
        <f>'5)Development Budget'!B59</f>
        <v>Developer Fee</v>
      </c>
      <c r="C29" s="131"/>
      <c r="D29" s="139"/>
      <c r="E29" s="131">
        <f>'5)Development Budget'!G59</f>
        <v>0</v>
      </c>
      <c r="F29" s="131" t="e">
        <f t="shared" si="0"/>
        <v>#REF!</v>
      </c>
      <c r="G29" s="135" t="e">
        <f t="shared" si="1"/>
        <v>#DIV/0!</v>
      </c>
    </row>
    <row r="30" spans="1:9">
      <c r="B30" s="2" t="s">
        <v>81</v>
      </c>
      <c r="E30" s="2">
        <f>TDC</f>
        <v>0</v>
      </c>
      <c r="F30" s="2" t="e">
        <f t="shared" si="0"/>
        <v>#REF!</v>
      </c>
      <c r="G30" s="133" t="e">
        <f>SUM(G22:G29)</f>
        <v>#DIV/0!</v>
      </c>
      <c r="H30" s="10" t="b">
        <f>SUM(E22:E29)=TDC</f>
        <v>1</v>
      </c>
    </row>
    <row r="31" spans="1:9">
      <c r="B31" s="2"/>
      <c r="F31" s="2"/>
      <c r="G31" s="133"/>
    </row>
    <row r="32" spans="1:9" ht="13.5" thickBot="1">
      <c r="B32" s="103" t="s">
        <v>5</v>
      </c>
      <c r="C32" s="11"/>
      <c r="D32" s="11"/>
      <c r="E32" s="106" t="s">
        <v>12</v>
      </c>
      <c r="F32" s="106" t="s">
        <v>4</v>
      </c>
      <c r="G32" s="134" t="s">
        <v>101</v>
      </c>
    </row>
    <row r="33" spans="2:8">
      <c r="B33" s="262"/>
      <c r="C33" s="184"/>
      <c r="D33" s="185"/>
      <c r="E33" s="184">
        <v>0</v>
      </c>
      <c r="F33" s="112" t="e">
        <f t="shared" ref="F33:F41" si="2">E33/Units</f>
        <v>#REF!</v>
      </c>
      <c r="G33" s="162" t="e">
        <f t="shared" ref="G33:G41" si="3">E33/TDC</f>
        <v>#DIV/0!</v>
      </c>
      <c r="H33" s="109"/>
    </row>
    <row r="34" spans="2:8">
      <c r="B34" s="183"/>
      <c r="C34" s="184"/>
      <c r="D34" s="185"/>
      <c r="E34" s="184">
        <v>0</v>
      </c>
      <c r="F34" s="112" t="e">
        <f t="shared" si="2"/>
        <v>#REF!</v>
      </c>
      <c r="G34" s="162" t="e">
        <f t="shared" si="3"/>
        <v>#DIV/0!</v>
      </c>
    </row>
    <row r="35" spans="2:8">
      <c r="B35" s="183"/>
      <c r="C35" s="184"/>
      <c r="D35" s="185"/>
      <c r="E35" s="184">
        <v>0</v>
      </c>
      <c r="F35" s="112" t="e">
        <f t="shared" si="2"/>
        <v>#REF!</v>
      </c>
      <c r="G35" s="162" t="e">
        <f t="shared" si="3"/>
        <v>#DIV/0!</v>
      </c>
    </row>
    <row r="36" spans="2:8">
      <c r="B36" s="183"/>
      <c r="C36" s="184"/>
      <c r="D36" s="185"/>
      <c r="E36" s="184">
        <v>0</v>
      </c>
      <c r="F36" s="112" t="e">
        <f t="shared" si="2"/>
        <v>#REF!</v>
      </c>
      <c r="G36" s="162" t="e">
        <f t="shared" si="3"/>
        <v>#DIV/0!</v>
      </c>
    </row>
    <row r="37" spans="2:8">
      <c r="B37" s="183"/>
      <c r="C37" s="184"/>
      <c r="D37" s="185"/>
      <c r="E37" s="184">
        <v>0</v>
      </c>
      <c r="F37" s="112" t="e">
        <f t="shared" si="2"/>
        <v>#REF!</v>
      </c>
      <c r="G37" s="162" t="e">
        <f t="shared" si="3"/>
        <v>#DIV/0!</v>
      </c>
      <c r="H37" s="168"/>
    </row>
    <row r="38" spans="2:8">
      <c r="B38" s="183"/>
      <c r="C38" s="184"/>
      <c r="D38" s="185"/>
      <c r="E38" s="184">
        <v>0</v>
      </c>
      <c r="F38" s="112" t="e">
        <f t="shared" si="2"/>
        <v>#REF!</v>
      </c>
      <c r="G38" s="162" t="e">
        <f t="shared" si="3"/>
        <v>#DIV/0!</v>
      </c>
    </row>
    <row r="39" spans="2:8">
      <c r="B39" s="183"/>
      <c r="C39" s="184"/>
      <c r="D39" s="185"/>
      <c r="E39" s="184">
        <v>0</v>
      </c>
      <c r="F39" s="112" t="e">
        <f t="shared" si="2"/>
        <v>#REF!</v>
      </c>
      <c r="G39" s="162" t="e">
        <f t="shared" si="3"/>
        <v>#DIV/0!</v>
      </c>
    </row>
    <row r="40" spans="2:8">
      <c r="B40" s="186"/>
      <c r="C40" s="177"/>
      <c r="D40" s="187"/>
      <c r="E40" s="177">
        <v>0</v>
      </c>
      <c r="F40" s="131" t="e">
        <f t="shared" si="2"/>
        <v>#REF!</v>
      </c>
      <c r="G40" s="135" t="e">
        <f t="shared" si="3"/>
        <v>#DIV/0!</v>
      </c>
    </row>
    <row r="41" spans="2:8">
      <c r="B41" s="2" t="s">
        <v>82</v>
      </c>
      <c r="E41" s="2">
        <f>SUM(E33:E40)</f>
        <v>0</v>
      </c>
      <c r="F41" s="132" t="e">
        <f t="shared" si="2"/>
        <v>#REF!</v>
      </c>
      <c r="G41" s="136" t="e">
        <f t="shared" si="3"/>
        <v>#DIV/0!</v>
      </c>
      <c r="H41" s="12"/>
    </row>
    <row r="42" spans="2:8" ht="13.5" thickBot="1">
      <c r="B42" s="103"/>
      <c r="C42" s="11"/>
      <c r="D42" s="11"/>
      <c r="E42" s="11"/>
      <c r="F42" s="13"/>
      <c r="G42" s="14"/>
    </row>
    <row r="43" spans="2:8" ht="13.5" thickBot="1">
      <c r="B43" s="103" t="s">
        <v>102</v>
      </c>
      <c r="C43" s="11"/>
      <c r="D43" s="11"/>
      <c r="E43" s="103">
        <f>E41-E30</f>
        <v>0</v>
      </c>
      <c r="F43" s="103" t="e">
        <f>E43/Units</f>
        <v>#REF!</v>
      </c>
      <c r="G43" s="137" t="e">
        <f>E43/TDC</f>
        <v>#DIV/0!</v>
      </c>
    </row>
    <row r="44" spans="2:8">
      <c r="B44" s="2"/>
    </row>
  </sheetData>
  <sheetProtection sheet="1" objects="1" scenarios="1"/>
  <mergeCells count="4">
    <mergeCell ref="B1:H1"/>
    <mergeCell ref="H8:I8"/>
    <mergeCell ref="E10:F10"/>
    <mergeCell ref="B10:C10"/>
  </mergeCells>
  <phoneticPr fontId="3" type="noConversion"/>
  <printOptions horizontalCentered="1"/>
  <pageMargins left="0.75" right="0.75" top="1" bottom="1" header="0.5" footer="0.5"/>
  <pageSetup scale="89" orientation="portrait" r:id="rId1"/>
  <headerFooter alignWithMargins="0">
    <oddFooter>&amp;L&amp;F&amp;C&amp;A&amp;ROK Small Scale Rental Policy Working Group
Underwriting Proforma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3"/>
  <sheetViews>
    <sheetView tabSelected="1" zoomScaleNormal="100" workbookViewId="0">
      <pane xSplit="4" ySplit="7" topLeftCell="E8" activePane="bottomRight" state="frozen"/>
      <selection activeCell="H29" sqref="H29"/>
      <selection pane="topRight" activeCell="H29" sqref="H29"/>
      <selection pane="bottomLeft" activeCell="H29" sqref="H29"/>
      <selection pane="bottomRight" activeCell="E3" sqref="E3"/>
    </sheetView>
  </sheetViews>
  <sheetFormatPr defaultColWidth="9.140625" defaultRowHeight="14.25"/>
  <cols>
    <col min="1" max="1" width="2.140625" style="15" customWidth="1"/>
    <col min="2" max="2" width="28.42578125" style="15" customWidth="1"/>
    <col min="3" max="3" width="11.5703125" style="16" customWidth="1"/>
    <col min="4" max="4" width="9" style="16" customWidth="1"/>
    <col min="5" max="5" width="12.28515625" style="15" bestFit="1" customWidth="1"/>
    <col min="6" max="6" width="11.5703125" style="15" customWidth="1"/>
    <col min="7" max="8" width="14.28515625" style="15" customWidth="1"/>
    <col min="9" max="9" width="5" style="15" bestFit="1" customWidth="1"/>
    <col min="10" max="10" width="16.85546875" style="15" customWidth="1"/>
    <col min="11" max="11" width="16.85546875" style="117" customWidth="1"/>
    <col min="12" max="31" width="16.85546875" style="15" customWidth="1"/>
    <col min="32" max="16384" width="9.140625" style="15"/>
  </cols>
  <sheetData>
    <row r="1" spans="1:31" s="17" customFormat="1" ht="16.5" customHeight="1">
      <c r="B1" s="268" t="s">
        <v>36</v>
      </c>
      <c r="C1" s="269"/>
      <c r="D1" s="270"/>
      <c r="K1" s="154" t="s">
        <v>94</v>
      </c>
      <c r="L1" s="118" t="e">
        <f>#REF!</f>
        <v>#REF!</v>
      </c>
      <c r="M1" s="118" t="e">
        <f>#REF!</f>
        <v>#REF!</v>
      </c>
      <c r="N1" s="118" t="e">
        <f>#REF!</f>
        <v>#REF!</v>
      </c>
      <c r="O1" s="118" t="e">
        <f>#REF!</f>
        <v>#REF!</v>
      </c>
      <c r="P1" s="118" t="e">
        <f>#REF!</f>
        <v>#REF!</v>
      </c>
      <c r="Q1" s="118" t="e">
        <f>#REF!</f>
        <v>#REF!</v>
      </c>
      <c r="R1" s="118" t="e">
        <f>#REF!</f>
        <v>#REF!</v>
      </c>
      <c r="S1" s="118" t="e">
        <f>#REF!</f>
        <v>#REF!</v>
      </c>
      <c r="T1" s="118" t="e">
        <f>#REF!</f>
        <v>#REF!</v>
      </c>
      <c r="U1" s="118" t="e">
        <f>#REF!</f>
        <v>#REF!</v>
      </c>
      <c r="V1" s="118" t="e">
        <f>#REF!</f>
        <v>#REF!</v>
      </c>
      <c r="W1" s="118" t="e">
        <f>#REF!</f>
        <v>#REF!</v>
      </c>
      <c r="X1" s="118" t="e">
        <f>#REF!</f>
        <v>#REF!</v>
      </c>
      <c r="Y1" s="118" t="e">
        <f>#REF!</f>
        <v>#REF!</v>
      </c>
      <c r="Z1" s="118" t="e">
        <f>#REF!</f>
        <v>#REF!</v>
      </c>
      <c r="AA1" s="118" t="e">
        <f>#REF!</f>
        <v>#REF!</v>
      </c>
      <c r="AB1" s="118" t="e">
        <f>#REF!</f>
        <v>#REF!</v>
      </c>
      <c r="AC1" s="118" t="e">
        <f>#REF!</f>
        <v>#REF!</v>
      </c>
      <c r="AD1" s="118" t="e">
        <f>#REF!</f>
        <v>#REF!</v>
      </c>
      <c r="AE1" s="118" t="e">
        <f>#REF!</f>
        <v>#REF!</v>
      </c>
    </row>
    <row r="2" spans="1:31" s="22" customFormat="1" ht="13.5" thickBot="1">
      <c r="B2" s="271"/>
      <c r="C2" s="272"/>
      <c r="D2" s="273"/>
      <c r="K2" s="154" t="s">
        <v>113</v>
      </c>
      <c r="L2" s="119" t="e">
        <f>#REF!</f>
        <v>#REF!</v>
      </c>
      <c r="M2" s="119" t="e">
        <f>#REF!</f>
        <v>#REF!</v>
      </c>
      <c r="N2" s="119" t="e">
        <f>#REF!</f>
        <v>#REF!</v>
      </c>
      <c r="O2" s="119" t="e">
        <f>#REF!</f>
        <v>#REF!</v>
      </c>
      <c r="P2" s="119" t="e">
        <f>#REF!</f>
        <v>#REF!</v>
      </c>
      <c r="Q2" s="119" t="e">
        <f>#REF!</f>
        <v>#REF!</v>
      </c>
      <c r="R2" s="119" t="e">
        <f>#REF!</f>
        <v>#REF!</v>
      </c>
      <c r="S2" s="119" t="e">
        <f>#REF!</f>
        <v>#REF!</v>
      </c>
      <c r="T2" s="119" t="e">
        <f>#REF!</f>
        <v>#REF!</v>
      </c>
      <c r="U2" s="119" t="e">
        <f>#REF!</f>
        <v>#REF!</v>
      </c>
      <c r="V2" s="119" t="e">
        <f>#REF!</f>
        <v>#REF!</v>
      </c>
      <c r="W2" s="119" t="e">
        <f>#REF!</f>
        <v>#REF!</v>
      </c>
      <c r="X2" s="119" t="e">
        <f>#REF!</f>
        <v>#REF!</v>
      </c>
      <c r="Y2" s="119" t="e">
        <f>#REF!</f>
        <v>#REF!</v>
      </c>
      <c r="Z2" s="119" t="e">
        <f>#REF!</f>
        <v>#REF!</v>
      </c>
      <c r="AA2" s="119" t="e">
        <f>#REF!</f>
        <v>#REF!</v>
      </c>
      <c r="AB2" s="119" t="e">
        <f>#REF!</f>
        <v>#REF!</v>
      </c>
      <c r="AC2" s="119" t="e">
        <f>#REF!</f>
        <v>#REF!</v>
      </c>
      <c r="AD2" s="119" t="e">
        <f>#REF!</f>
        <v>#REF!</v>
      </c>
      <c r="AE2" s="119" t="e">
        <f>#REF!</f>
        <v>#REF!</v>
      </c>
    </row>
    <row r="3" spans="1:31" s="22" customFormat="1" ht="12.75">
      <c r="C3" s="16"/>
      <c r="D3" s="16"/>
      <c r="K3" s="154" t="s">
        <v>88</v>
      </c>
      <c r="L3" s="156" t="e">
        <f>VLOOKUP(L$1,#REF!,3,TRUE)</f>
        <v>#REF!</v>
      </c>
      <c r="M3" s="156" t="e">
        <f>VLOOKUP(M$1,#REF!,3,TRUE)</f>
        <v>#REF!</v>
      </c>
      <c r="N3" s="156" t="e">
        <f>VLOOKUP(N$1,#REF!,3,TRUE)</f>
        <v>#REF!</v>
      </c>
      <c r="O3" s="156" t="e">
        <f>VLOOKUP(O$1,#REF!,3,TRUE)</f>
        <v>#REF!</v>
      </c>
      <c r="P3" s="156" t="e">
        <f>VLOOKUP(P$1,#REF!,3,TRUE)</f>
        <v>#REF!</v>
      </c>
      <c r="Q3" s="156" t="e">
        <f>VLOOKUP(Q$1,#REF!,3,TRUE)</f>
        <v>#REF!</v>
      </c>
      <c r="R3" s="156" t="e">
        <f>VLOOKUP(R$1,#REF!,3,TRUE)</f>
        <v>#REF!</v>
      </c>
      <c r="S3" s="156" t="e">
        <f>VLOOKUP(S$1,#REF!,3,TRUE)</f>
        <v>#REF!</v>
      </c>
      <c r="T3" s="156" t="e">
        <f>VLOOKUP(T$1,#REF!,3,TRUE)</f>
        <v>#REF!</v>
      </c>
      <c r="U3" s="156" t="e">
        <f>VLOOKUP(U$1,#REF!,3,TRUE)</f>
        <v>#REF!</v>
      </c>
      <c r="V3" s="156" t="e">
        <f>VLOOKUP(V$1,#REF!,3,TRUE)</f>
        <v>#REF!</v>
      </c>
      <c r="W3" s="156" t="e">
        <f>VLOOKUP(W$1,#REF!,3,TRUE)</f>
        <v>#REF!</v>
      </c>
      <c r="X3" s="156" t="e">
        <f>VLOOKUP(X$1,#REF!,3,TRUE)</f>
        <v>#REF!</v>
      </c>
      <c r="Y3" s="156" t="e">
        <f>VLOOKUP(Y$1,#REF!,3,TRUE)</f>
        <v>#REF!</v>
      </c>
      <c r="Z3" s="156" t="e">
        <f>VLOOKUP(Z$1,#REF!,3,TRUE)</f>
        <v>#REF!</v>
      </c>
      <c r="AA3" s="156" t="e">
        <f>VLOOKUP(AA$1,#REF!,3,TRUE)</f>
        <v>#REF!</v>
      </c>
      <c r="AB3" s="156" t="e">
        <f>VLOOKUP(AB$1,#REF!,3,TRUE)</f>
        <v>#REF!</v>
      </c>
      <c r="AC3" s="156" t="e">
        <f>VLOOKUP(AC$1,#REF!,3,TRUE)</f>
        <v>#REF!</v>
      </c>
      <c r="AD3" s="156" t="e">
        <f>VLOOKUP(AD$1,#REF!,3,TRUE)</f>
        <v>#REF!</v>
      </c>
      <c r="AE3" s="156" t="e">
        <f>VLOOKUP(AE$1,#REF!,3,TRUE)</f>
        <v>#REF!</v>
      </c>
    </row>
    <row r="4" spans="1:31" s="22" customFormat="1" ht="12.75">
      <c r="C4" s="16"/>
      <c r="D4" s="16"/>
      <c r="K4" s="154" t="s">
        <v>89</v>
      </c>
      <c r="L4" s="156" t="e">
        <f>VLOOKUP(L$1,#REF!,4,TRUE)</f>
        <v>#REF!</v>
      </c>
      <c r="M4" s="156" t="e">
        <f>VLOOKUP(M$1,#REF!,4,TRUE)</f>
        <v>#REF!</v>
      </c>
      <c r="N4" s="156" t="e">
        <f>VLOOKUP(N$1,#REF!,4,TRUE)</f>
        <v>#REF!</v>
      </c>
      <c r="O4" s="156" t="e">
        <f>VLOOKUP(O$1,#REF!,4,TRUE)</f>
        <v>#REF!</v>
      </c>
      <c r="P4" s="156" t="e">
        <f>VLOOKUP(P$1,#REF!,4,TRUE)</f>
        <v>#REF!</v>
      </c>
      <c r="Q4" s="156" t="e">
        <f>VLOOKUP(Q$1,#REF!,4,TRUE)</f>
        <v>#REF!</v>
      </c>
      <c r="R4" s="156" t="e">
        <f>VLOOKUP(R$1,#REF!,4,TRUE)</f>
        <v>#REF!</v>
      </c>
      <c r="S4" s="156" t="e">
        <f>VLOOKUP(S$1,#REF!,4,TRUE)</f>
        <v>#REF!</v>
      </c>
      <c r="T4" s="156" t="e">
        <f>VLOOKUP(T$1,#REF!,4,TRUE)</f>
        <v>#REF!</v>
      </c>
      <c r="U4" s="156" t="e">
        <f>VLOOKUP(U$1,#REF!,4,TRUE)</f>
        <v>#REF!</v>
      </c>
      <c r="V4" s="156" t="e">
        <f>VLOOKUP(V$1,#REF!,4,TRUE)</f>
        <v>#REF!</v>
      </c>
      <c r="W4" s="156" t="e">
        <f>VLOOKUP(W$1,#REF!,4,TRUE)</f>
        <v>#REF!</v>
      </c>
      <c r="X4" s="156" t="e">
        <f>VLOOKUP(X$1,#REF!,4,TRUE)</f>
        <v>#REF!</v>
      </c>
      <c r="Y4" s="156" t="e">
        <f>VLOOKUP(Y$1,#REF!,4,TRUE)</f>
        <v>#REF!</v>
      </c>
      <c r="Z4" s="156" t="e">
        <f>VLOOKUP(Z$1,#REF!,4,TRUE)</f>
        <v>#REF!</v>
      </c>
      <c r="AA4" s="156" t="e">
        <f>VLOOKUP(AA$1,#REF!,4,TRUE)</f>
        <v>#REF!</v>
      </c>
      <c r="AB4" s="156" t="e">
        <f>VLOOKUP(AB$1,#REF!,4,TRUE)</f>
        <v>#REF!</v>
      </c>
      <c r="AC4" s="156" t="e">
        <f>VLOOKUP(AC$1,#REF!,4,TRUE)</f>
        <v>#REF!</v>
      </c>
      <c r="AD4" s="156" t="e">
        <f>VLOOKUP(AD$1,#REF!,4,TRUE)</f>
        <v>#REF!</v>
      </c>
      <c r="AE4" s="156" t="e">
        <f>VLOOKUP(AE$1,#REF!,4,TRUE)</f>
        <v>#REF!</v>
      </c>
    </row>
    <row r="5" spans="1:31" s="22" customFormat="1" ht="12.75">
      <c r="B5" s="18"/>
      <c r="C5" s="19"/>
      <c r="D5" s="19"/>
      <c r="E5" s="20"/>
      <c r="F5" s="21"/>
      <c r="G5" s="161"/>
      <c r="H5" s="161"/>
      <c r="J5" s="1"/>
      <c r="K5" s="155" t="s">
        <v>1</v>
      </c>
      <c r="L5" s="156" t="e">
        <f>VLOOKUP(L$1,#REF!,5,TRUE)</f>
        <v>#REF!</v>
      </c>
      <c r="M5" s="156" t="e">
        <f>VLOOKUP(M$1,#REF!,5,TRUE)</f>
        <v>#REF!</v>
      </c>
      <c r="N5" s="156" t="e">
        <f>VLOOKUP(N$1,#REF!,5,TRUE)</f>
        <v>#REF!</v>
      </c>
      <c r="O5" s="156" t="e">
        <f>VLOOKUP(O$1,#REF!,5,TRUE)</f>
        <v>#REF!</v>
      </c>
      <c r="P5" s="156" t="e">
        <f>VLOOKUP(P$1,#REF!,5,TRUE)</f>
        <v>#REF!</v>
      </c>
      <c r="Q5" s="156" t="e">
        <f>VLOOKUP(Q$1,#REF!,5,TRUE)</f>
        <v>#REF!</v>
      </c>
      <c r="R5" s="156" t="e">
        <f>VLOOKUP(R$1,#REF!,5,TRUE)</f>
        <v>#REF!</v>
      </c>
      <c r="S5" s="156" t="e">
        <f>VLOOKUP(S$1,#REF!,5,TRUE)</f>
        <v>#REF!</v>
      </c>
      <c r="T5" s="156" t="e">
        <f>VLOOKUP(T$1,#REF!,5,TRUE)</f>
        <v>#REF!</v>
      </c>
      <c r="U5" s="156" t="e">
        <f>VLOOKUP(U$1,#REF!,5,TRUE)</f>
        <v>#REF!</v>
      </c>
      <c r="V5" s="156" t="e">
        <f>VLOOKUP(V$1,#REF!,5,TRUE)</f>
        <v>#REF!</v>
      </c>
      <c r="W5" s="156" t="e">
        <f>VLOOKUP(W$1,#REF!,5,TRUE)</f>
        <v>#REF!</v>
      </c>
      <c r="X5" s="156" t="e">
        <f>VLOOKUP(X$1,#REF!,5,TRUE)</f>
        <v>#REF!</v>
      </c>
      <c r="Y5" s="156" t="e">
        <f>VLOOKUP(Y$1,#REF!,5,TRUE)</f>
        <v>#REF!</v>
      </c>
      <c r="Z5" s="156" t="e">
        <f>VLOOKUP(Z$1,#REF!,5,TRUE)</f>
        <v>#REF!</v>
      </c>
      <c r="AA5" s="156" t="e">
        <f>VLOOKUP(AA$1,#REF!,5,TRUE)</f>
        <v>#REF!</v>
      </c>
      <c r="AB5" s="156" t="e">
        <f>VLOOKUP(AB$1,#REF!,5,TRUE)</f>
        <v>#REF!</v>
      </c>
      <c r="AC5" s="156" t="e">
        <f>VLOOKUP(AC$1,#REF!,5,TRUE)</f>
        <v>#REF!</v>
      </c>
      <c r="AD5" s="156" t="e">
        <f>VLOOKUP(AD$1,#REF!,5,TRUE)</f>
        <v>#REF!</v>
      </c>
      <c r="AE5" s="156" t="e">
        <f>VLOOKUP(AE$1,#REF!,5,TRUE)</f>
        <v>#REF!</v>
      </c>
    </row>
    <row r="6" spans="1:31" s="22" customFormat="1" ht="12.75">
      <c r="B6" s="18"/>
      <c r="C6" s="19"/>
      <c r="D6" s="19"/>
      <c r="E6" s="20"/>
      <c r="F6" s="21"/>
      <c r="G6" s="161"/>
      <c r="H6" s="161"/>
      <c r="J6" s="1"/>
      <c r="K6" s="155"/>
    </row>
    <row r="7" spans="1:31" s="22" customFormat="1" ht="13.5" thickBot="1">
      <c r="A7" s="151">
        <v>1</v>
      </c>
      <c r="B7" s="23" t="s">
        <v>68</v>
      </c>
      <c r="C7" s="24"/>
      <c r="D7" s="24"/>
      <c r="E7" s="25"/>
      <c r="F7" s="26"/>
      <c r="G7" s="152" t="s">
        <v>112</v>
      </c>
      <c r="H7" s="27" t="s">
        <v>4</v>
      </c>
      <c r="J7" s="115" t="s">
        <v>93</v>
      </c>
      <c r="K7" s="116" t="s">
        <v>95</v>
      </c>
    </row>
    <row r="8" spans="1:31" s="22" customFormat="1" ht="12.75">
      <c r="A8" s="151">
        <v>2</v>
      </c>
      <c r="B8" s="28" t="s">
        <v>37</v>
      </c>
      <c r="C8" s="19"/>
      <c r="D8" s="19"/>
      <c r="E8" s="19"/>
      <c r="F8" s="19"/>
      <c r="G8" s="30">
        <f>IF(ISBLANK(J8),K8,J8)</f>
        <v>0</v>
      </c>
      <c r="H8" s="31" t="e">
        <f t="shared" ref="H8:H16" si="0">G8/Units</f>
        <v>#REF!</v>
      </c>
      <c r="J8" s="189"/>
      <c r="K8" s="153">
        <f t="shared" ref="K8:K15" si="1">SUM(L8:AE8)</f>
        <v>0</v>
      </c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</row>
    <row r="9" spans="1:31" s="22" customFormat="1" ht="12.75">
      <c r="A9" s="151">
        <v>3</v>
      </c>
      <c r="B9" s="28" t="s">
        <v>38</v>
      </c>
      <c r="C9" s="32"/>
      <c r="D9" s="32"/>
      <c r="E9" s="32"/>
      <c r="F9" s="32"/>
      <c r="G9" s="30">
        <f t="shared" ref="G9:G16" si="2">IF(ISBLANK(J9),K9,J9)</f>
        <v>0</v>
      </c>
      <c r="H9" s="31" t="e">
        <f t="shared" si="0"/>
        <v>#REF!</v>
      </c>
      <c r="J9" s="189"/>
      <c r="K9" s="153">
        <f t="shared" si="1"/>
        <v>0</v>
      </c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</row>
    <row r="10" spans="1:31" s="22" customFormat="1" ht="12.75">
      <c r="A10" s="151">
        <v>4</v>
      </c>
      <c r="B10" s="34" t="s">
        <v>61</v>
      </c>
      <c r="C10" s="32"/>
      <c r="D10" s="32"/>
      <c r="E10" s="35"/>
      <c r="F10" s="36"/>
      <c r="G10" s="30">
        <f t="shared" si="2"/>
        <v>0</v>
      </c>
      <c r="H10" s="31" t="e">
        <f t="shared" si="0"/>
        <v>#REF!</v>
      </c>
      <c r="J10" s="189"/>
      <c r="K10" s="153">
        <f t="shared" si="1"/>
        <v>0</v>
      </c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</row>
    <row r="11" spans="1:31" s="22" customFormat="1" ht="12.75">
      <c r="A11" s="151">
        <v>5</v>
      </c>
      <c r="B11" s="34" t="s">
        <v>39</v>
      </c>
      <c r="C11" s="37"/>
      <c r="D11" s="19"/>
      <c r="E11" s="35"/>
      <c r="F11" s="33"/>
      <c r="G11" s="30">
        <f t="shared" si="2"/>
        <v>0</v>
      </c>
      <c r="H11" s="31" t="e">
        <f t="shared" si="0"/>
        <v>#REF!</v>
      </c>
      <c r="J11" s="189"/>
      <c r="K11" s="153">
        <f t="shared" si="1"/>
        <v>0</v>
      </c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</row>
    <row r="12" spans="1:31" s="22" customFormat="1" ht="12.75">
      <c r="A12" s="151">
        <v>6</v>
      </c>
      <c r="B12" s="34" t="s">
        <v>40</v>
      </c>
      <c r="C12" s="32"/>
      <c r="D12" s="32"/>
      <c r="E12" s="35"/>
      <c r="F12" s="33"/>
      <c r="G12" s="30">
        <f t="shared" si="2"/>
        <v>0</v>
      </c>
      <c r="H12" s="31" t="e">
        <f t="shared" si="0"/>
        <v>#REF!</v>
      </c>
      <c r="J12" s="189"/>
      <c r="K12" s="153">
        <f t="shared" si="1"/>
        <v>0</v>
      </c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</row>
    <row r="13" spans="1:31" s="22" customFormat="1" ht="12.75">
      <c r="A13" s="151">
        <v>7</v>
      </c>
      <c r="B13" s="34" t="s">
        <v>41</v>
      </c>
      <c r="C13" s="32"/>
      <c r="D13" s="32"/>
      <c r="E13" s="35"/>
      <c r="F13" s="33"/>
      <c r="G13" s="30">
        <f t="shared" si="2"/>
        <v>0</v>
      </c>
      <c r="H13" s="31" t="e">
        <f t="shared" si="0"/>
        <v>#REF!</v>
      </c>
      <c r="J13" s="189"/>
      <c r="K13" s="153">
        <f t="shared" si="1"/>
        <v>0</v>
      </c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</row>
    <row r="14" spans="1:31" s="22" customFormat="1" ht="12.75">
      <c r="A14" s="151">
        <v>8</v>
      </c>
      <c r="B14" s="34" t="s">
        <v>62</v>
      </c>
      <c r="C14" s="32"/>
      <c r="D14" s="32"/>
      <c r="E14" s="35"/>
      <c r="F14" s="33"/>
      <c r="G14" s="30">
        <f t="shared" si="2"/>
        <v>0</v>
      </c>
      <c r="H14" s="31" t="e">
        <f t="shared" si="0"/>
        <v>#REF!</v>
      </c>
      <c r="J14" s="189"/>
      <c r="K14" s="153">
        <f t="shared" si="1"/>
        <v>0</v>
      </c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</row>
    <row r="15" spans="1:31" s="22" customFormat="1" ht="12.75">
      <c r="A15" s="151">
        <v>9</v>
      </c>
      <c r="B15" s="34" t="s">
        <v>63</v>
      </c>
      <c r="C15" s="32"/>
      <c r="D15" s="32"/>
      <c r="E15" s="35"/>
      <c r="F15" s="33"/>
      <c r="G15" s="30">
        <f t="shared" si="2"/>
        <v>0</v>
      </c>
      <c r="H15" s="31" t="e">
        <f t="shared" si="0"/>
        <v>#REF!</v>
      </c>
      <c r="J15" s="189"/>
      <c r="K15" s="153">
        <f t="shared" si="1"/>
        <v>0</v>
      </c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</row>
    <row r="16" spans="1:31" s="22" customFormat="1" ht="13.5" thickBot="1">
      <c r="A16" s="151">
        <v>10</v>
      </c>
      <c r="B16" s="259" t="s">
        <v>90</v>
      </c>
      <c r="C16" s="190"/>
      <c r="D16" s="190"/>
      <c r="E16" s="39"/>
      <c r="F16" s="40"/>
      <c r="G16" s="52">
        <f t="shared" si="2"/>
        <v>0</v>
      </c>
      <c r="H16" s="31" t="e">
        <f t="shared" si="0"/>
        <v>#REF!</v>
      </c>
      <c r="J16" s="189"/>
      <c r="K16" s="153">
        <f>SUM(L16:AE16)</f>
        <v>0</v>
      </c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</row>
    <row r="17" spans="1:31" s="22" customFormat="1" ht="12.75">
      <c r="A17" s="151">
        <v>11</v>
      </c>
      <c r="B17" s="18"/>
      <c r="C17" s="32"/>
      <c r="D17" s="41"/>
      <c r="E17" s="42"/>
      <c r="F17" s="43" t="s">
        <v>42</v>
      </c>
      <c r="G17" s="44">
        <f>SUM(G8:G16)</f>
        <v>0</v>
      </c>
      <c r="H17" s="45" t="e">
        <f>G17/Units</f>
        <v>#REF!</v>
      </c>
      <c r="J17" s="194"/>
      <c r="K17" s="140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</row>
    <row r="18" spans="1:31" s="22" customFormat="1" ht="13.5" thickBot="1">
      <c r="A18" s="151">
        <v>12</v>
      </c>
      <c r="B18" s="23" t="s">
        <v>98</v>
      </c>
      <c r="C18" s="24"/>
      <c r="D18" s="24"/>
      <c r="E18" s="25"/>
      <c r="F18" s="26"/>
      <c r="G18" s="46"/>
      <c r="H18" s="47"/>
      <c r="J18" s="194"/>
      <c r="K18" s="140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</row>
    <row r="19" spans="1:31" s="22" customFormat="1" ht="12.75">
      <c r="A19" s="151">
        <v>13</v>
      </c>
      <c r="B19" s="48" t="s">
        <v>7</v>
      </c>
      <c r="C19" s="49"/>
      <c r="D19" s="49"/>
      <c r="E19" s="49"/>
      <c r="F19" s="33"/>
      <c r="G19" s="30">
        <f>IF(ISBLANK(J19),K19,J19)</f>
        <v>0</v>
      </c>
      <c r="H19" s="31" t="e">
        <f>G19/Units</f>
        <v>#REF!</v>
      </c>
      <c r="J19" s="189"/>
      <c r="K19" s="153">
        <f>SUM(L19:AE19)</f>
        <v>0</v>
      </c>
      <c r="L19" s="186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</row>
    <row r="20" spans="1:31" s="22" customFormat="1" ht="12.75">
      <c r="A20" s="151">
        <v>14</v>
      </c>
      <c r="B20" s="260" t="s">
        <v>119</v>
      </c>
      <c r="C20" s="49"/>
      <c r="D20" s="49"/>
      <c r="E20" s="49"/>
      <c r="F20" s="33"/>
      <c r="G20" s="30">
        <f>IF(ISBLANK(J20),K20,J20)</f>
        <v>0</v>
      </c>
      <c r="H20" s="31" t="e">
        <f>G20/Units</f>
        <v>#REF!</v>
      </c>
      <c r="J20" s="189"/>
      <c r="K20" s="153">
        <f>SUM(L20:AE20)</f>
        <v>0</v>
      </c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</row>
    <row r="21" spans="1:31" s="22" customFormat="1" ht="13.5" thickBot="1">
      <c r="A21" s="151">
        <v>15</v>
      </c>
      <c r="B21" s="254" t="s">
        <v>116</v>
      </c>
      <c r="C21" s="24"/>
      <c r="D21" s="24"/>
      <c r="E21" s="50"/>
      <c r="F21" s="51"/>
      <c r="G21" s="52">
        <f>IF(ISBLANK(J21),K21,J21)</f>
        <v>0</v>
      </c>
      <c r="H21" s="31" t="e">
        <f>G21/Units</f>
        <v>#REF!</v>
      </c>
      <c r="J21" s="189"/>
      <c r="K21" s="153">
        <f>SUM(L21:AE21)</f>
        <v>0</v>
      </c>
      <c r="L21" s="189"/>
      <c r="M21" s="189"/>
      <c r="N21" s="189"/>
      <c r="O21" s="189"/>
      <c r="P21" s="177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</row>
    <row r="22" spans="1:31" s="22" customFormat="1" ht="12.75">
      <c r="A22" s="151">
        <v>16</v>
      </c>
      <c r="B22" s="18"/>
      <c r="C22" s="32"/>
      <c r="D22" s="41"/>
      <c r="E22" s="42"/>
      <c r="F22" s="43" t="s">
        <v>43</v>
      </c>
      <c r="G22" s="44">
        <f>SUM(G19:G21)</f>
        <v>0</v>
      </c>
      <c r="H22" s="45" t="e">
        <f>G22/Units</f>
        <v>#REF!</v>
      </c>
      <c r="J22" s="194"/>
      <c r="K22" s="140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1" s="22" customFormat="1" ht="13.5" thickBot="1">
      <c r="A23" s="151">
        <v>17</v>
      </c>
      <c r="B23" s="98" t="s">
        <v>99</v>
      </c>
      <c r="C23" s="24"/>
      <c r="D23" s="24"/>
      <c r="E23" s="25"/>
      <c r="F23" s="26"/>
      <c r="G23" s="38"/>
      <c r="H23" s="38"/>
      <c r="J23" s="194"/>
      <c r="K23" s="140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1" s="22" customFormat="1" ht="12.75">
      <c r="A24" s="151">
        <v>18</v>
      </c>
      <c r="B24" s="121" t="s">
        <v>96</v>
      </c>
      <c r="C24" s="122"/>
      <c r="D24" s="122"/>
      <c r="E24" s="123"/>
      <c r="F24" s="124"/>
      <c r="G24" s="30">
        <f t="shared" ref="G24:G32" si="3">IF(ISBLANK(J24),K24,J24)</f>
        <v>0</v>
      </c>
      <c r="H24" s="120" t="e">
        <f t="shared" ref="H24:H32" si="4">G24/Units</f>
        <v>#REF!</v>
      </c>
      <c r="J24" s="189"/>
      <c r="K24" s="153">
        <f t="shared" ref="K24:K32" si="5">SUM(L24:AE24)</f>
        <v>0</v>
      </c>
      <c r="L24" s="186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6"/>
      <c r="X24" s="189"/>
      <c r="Y24" s="189"/>
      <c r="Z24" s="189"/>
      <c r="AA24" s="189"/>
      <c r="AB24" s="189"/>
      <c r="AC24" s="189"/>
      <c r="AD24" s="189"/>
      <c r="AE24" s="189"/>
    </row>
    <row r="25" spans="1:31" s="22" customFormat="1" ht="12.75">
      <c r="A25" s="151"/>
      <c r="B25" s="257" t="s">
        <v>117</v>
      </c>
      <c r="C25" s="122"/>
      <c r="D25" s="122"/>
      <c r="E25" s="123"/>
      <c r="F25" s="124"/>
      <c r="G25" s="30">
        <f t="shared" si="3"/>
        <v>0</v>
      </c>
      <c r="H25" s="120" t="e">
        <f t="shared" si="4"/>
        <v>#REF!</v>
      </c>
      <c r="J25" s="189"/>
      <c r="K25" s="153">
        <f t="shared" si="5"/>
        <v>0</v>
      </c>
      <c r="L25" s="186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6"/>
      <c r="X25" s="189"/>
      <c r="Y25" s="189"/>
      <c r="Z25" s="189"/>
      <c r="AA25" s="189"/>
      <c r="AB25" s="189"/>
      <c r="AC25" s="189"/>
      <c r="AD25" s="189"/>
      <c r="AE25" s="189"/>
    </row>
    <row r="26" spans="1:31" s="22" customFormat="1" ht="12.75">
      <c r="A26" s="151"/>
      <c r="B26" s="257" t="s">
        <v>45</v>
      </c>
      <c r="C26" s="122"/>
      <c r="D26" s="122"/>
      <c r="E26" s="123"/>
      <c r="F26" s="124"/>
      <c r="G26" s="30">
        <f t="shared" si="3"/>
        <v>0</v>
      </c>
      <c r="H26" s="120" t="e">
        <f t="shared" si="4"/>
        <v>#REF!</v>
      </c>
      <c r="J26" s="189"/>
      <c r="K26" s="153">
        <f t="shared" si="5"/>
        <v>0</v>
      </c>
      <c r="L26" s="186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6"/>
      <c r="X26" s="189"/>
      <c r="Y26" s="189"/>
      <c r="Z26" s="189"/>
      <c r="AA26" s="189"/>
      <c r="AB26" s="189"/>
      <c r="AC26" s="189"/>
      <c r="AD26" s="189"/>
      <c r="AE26" s="189"/>
    </row>
    <row r="27" spans="1:31" s="22" customFormat="1" ht="12.75">
      <c r="A27" s="151">
        <v>20</v>
      </c>
      <c r="B27" s="125" t="s">
        <v>97</v>
      </c>
      <c r="C27" s="122"/>
      <c r="D27" s="122"/>
      <c r="E27" s="126"/>
      <c r="F27" s="124"/>
      <c r="G27" s="30">
        <f t="shared" si="3"/>
        <v>0</v>
      </c>
      <c r="H27" s="120" t="e">
        <f t="shared" si="4"/>
        <v>#REF!</v>
      </c>
      <c r="J27" s="189"/>
      <c r="K27" s="153">
        <f t="shared" si="5"/>
        <v>0</v>
      </c>
      <c r="L27" s="186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6"/>
      <c r="X27" s="189"/>
      <c r="Y27" s="189"/>
      <c r="Z27" s="189"/>
      <c r="AA27" s="189"/>
      <c r="AB27" s="189"/>
      <c r="AC27" s="189"/>
      <c r="AD27" s="189"/>
      <c r="AE27" s="189"/>
    </row>
    <row r="28" spans="1:31" s="22" customFormat="1" ht="12.75">
      <c r="A28" s="151"/>
      <c r="B28" s="263" t="s">
        <v>120</v>
      </c>
      <c r="C28" s="261"/>
      <c r="D28" s="261"/>
      <c r="E28" s="126"/>
      <c r="F28" s="124"/>
      <c r="G28" s="30">
        <f t="shared" si="3"/>
        <v>0</v>
      </c>
      <c r="H28" s="120" t="e">
        <f t="shared" si="4"/>
        <v>#REF!</v>
      </c>
      <c r="J28" s="189"/>
      <c r="K28" s="153">
        <f t="shared" si="5"/>
        <v>0</v>
      </c>
      <c r="L28" s="186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6"/>
      <c r="X28" s="189"/>
      <c r="Y28" s="189"/>
      <c r="Z28" s="189"/>
      <c r="AA28" s="189"/>
      <c r="AB28" s="189"/>
      <c r="AC28" s="189"/>
      <c r="AD28" s="189"/>
      <c r="AE28" s="189"/>
    </row>
    <row r="29" spans="1:31" s="22" customFormat="1" ht="12.75">
      <c r="A29" s="151">
        <v>21</v>
      </c>
      <c r="B29" s="258" t="s">
        <v>118</v>
      </c>
      <c r="C29" s="128"/>
      <c r="D29" s="122"/>
      <c r="E29" s="191">
        <v>0</v>
      </c>
      <c r="F29" s="124" t="s">
        <v>46</v>
      </c>
      <c r="G29" s="30">
        <f t="shared" si="3"/>
        <v>0</v>
      </c>
      <c r="H29" s="120" t="e">
        <f t="shared" si="4"/>
        <v>#REF!</v>
      </c>
      <c r="J29" s="189"/>
      <c r="K29" s="153">
        <f t="shared" si="5"/>
        <v>0</v>
      </c>
      <c r="L29" s="153">
        <f>SUM(L24)*$E$29</f>
        <v>0</v>
      </c>
      <c r="M29" s="153">
        <f>SUM(M24:M27)*$E$29</f>
        <v>0</v>
      </c>
      <c r="N29" s="153">
        <f>SUM(N24:N27)*$E$29</f>
        <v>0</v>
      </c>
      <c r="O29" s="153">
        <f>SUM(O24:O27)*$E$29</f>
        <v>0</v>
      </c>
      <c r="P29" s="153">
        <f t="shared" ref="P29:AE29" si="6">SUM(P24)*$E$29</f>
        <v>0</v>
      </c>
      <c r="Q29" s="153">
        <f t="shared" si="6"/>
        <v>0</v>
      </c>
      <c r="R29" s="153">
        <f t="shared" si="6"/>
        <v>0</v>
      </c>
      <c r="S29" s="153">
        <f t="shared" si="6"/>
        <v>0</v>
      </c>
      <c r="T29" s="153">
        <f t="shared" si="6"/>
        <v>0</v>
      </c>
      <c r="U29" s="153">
        <f t="shared" si="6"/>
        <v>0</v>
      </c>
      <c r="V29" s="153">
        <f t="shared" si="6"/>
        <v>0</v>
      </c>
      <c r="W29" s="153">
        <f t="shared" si="6"/>
        <v>0</v>
      </c>
      <c r="X29" s="153">
        <f t="shared" si="6"/>
        <v>0</v>
      </c>
      <c r="Y29" s="153">
        <f t="shared" si="6"/>
        <v>0</v>
      </c>
      <c r="Z29" s="153">
        <f t="shared" si="6"/>
        <v>0</v>
      </c>
      <c r="AA29" s="153">
        <f t="shared" si="6"/>
        <v>0</v>
      </c>
      <c r="AB29" s="153">
        <f t="shared" si="6"/>
        <v>0</v>
      </c>
      <c r="AC29" s="153">
        <f t="shared" si="6"/>
        <v>0</v>
      </c>
      <c r="AD29" s="153">
        <f t="shared" si="6"/>
        <v>0</v>
      </c>
      <c r="AE29" s="153">
        <f t="shared" si="6"/>
        <v>0</v>
      </c>
    </row>
    <row r="30" spans="1:31" s="22" customFormat="1" ht="12.75">
      <c r="A30" s="151">
        <v>22</v>
      </c>
      <c r="B30" s="127" t="s">
        <v>47</v>
      </c>
      <c r="C30" s="128"/>
      <c r="D30" s="122"/>
      <c r="E30" s="191">
        <v>0</v>
      </c>
      <c r="F30" s="124" t="s">
        <v>46</v>
      </c>
      <c r="G30" s="30">
        <f t="shared" si="3"/>
        <v>0</v>
      </c>
      <c r="H30" s="120" t="e">
        <f t="shared" si="4"/>
        <v>#REF!</v>
      </c>
      <c r="J30" s="189"/>
      <c r="K30" s="153">
        <f t="shared" si="5"/>
        <v>0</v>
      </c>
      <c r="L30" s="153">
        <f>SUM(L24)*$E$30</f>
        <v>0</v>
      </c>
      <c r="M30" s="153">
        <f>SUM(M24:M29)*$E$30</f>
        <v>0</v>
      </c>
      <c r="N30" s="153">
        <f>SUM(N24:N29)*$E$30</f>
        <v>0</v>
      </c>
      <c r="O30" s="153">
        <f>SUM(O24:O29)*$E$30</f>
        <v>0</v>
      </c>
      <c r="P30" s="153">
        <f t="shared" ref="P30:AE30" si="7">SUM(P24)*$E$30</f>
        <v>0</v>
      </c>
      <c r="Q30" s="153">
        <f t="shared" si="7"/>
        <v>0</v>
      </c>
      <c r="R30" s="153">
        <f t="shared" si="7"/>
        <v>0</v>
      </c>
      <c r="S30" s="153">
        <f t="shared" si="7"/>
        <v>0</v>
      </c>
      <c r="T30" s="153">
        <f t="shared" si="7"/>
        <v>0</v>
      </c>
      <c r="U30" s="153">
        <f t="shared" si="7"/>
        <v>0</v>
      </c>
      <c r="V30" s="153">
        <f t="shared" si="7"/>
        <v>0</v>
      </c>
      <c r="W30" s="153">
        <f t="shared" si="7"/>
        <v>0</v>
      </c>
      <c r="X30" s="153">
        <f t="shared" si="7"/>
        <v>0</v>
      </c>
      <c r="Y30" s="153">
        <f t="shared" si="7"/>
        <v>0</v>
      </c>
      <c r="Z30" s="153">
        <f t="shared" si="7"/>
        <v>0</v>
      </c>
      <c r="AA30" s="153">
        <f t="shared" si="7"/>
        <v>0</v>
      </c>
      <c r="AB30" s="153">
        <f t="shared" si="7"/>
        <v>0</v>
      </c>
      <c r="AC30" s="153">
        <f t="shared" si="7"/>
        <v>0</v>
      </c>
      <c r="AD30" s="153">
        <f t="shared" si="7"/>
        <v>0</v>
      </c>
      <c r="AE30" s="153">
        <f t="shared" si="7"/>
        <v>0</v>
      </c>
    </row>
    <row r="31" spans="1:31" s="22" customFormat="1" ht="12.75">
      <c r="A31" s="151">
        <v>23</v>
      </c>
      <c r="B31" s="127" t="s">
        <v>60</v>
      </c>
      <c r="C31" s="128"/>
      <c r="D31" s="122"/>
      <c r="E31" s="191">
        <v>0</v>
      </c>
      <c r="F31" s="124" t="s">
        <v>46</v>
      </c>
      <c r="G31" s="30">
        <f t="shared" si="3"/>
        <v>0</v>
      </c>
      <c r="H31" s="120" t="e">
        <f t="shared" si="4"/>
        <v>#REF!</v>
      </c>
      <c r="J31" s="189"/>
      <c r="K31" s="153">
        <f t="shared" si="5"/>
        <v>0</v>
      </c>
      <c r="L31" s="153">
        <f>SUM(L24)*$E$31</f>
        <v>0</v>
      </c>
      <c r="M31" s="153">
        <f>SUM(M24:M30)*$E$31</f>
        <v>0</v>
      </c>
      <c r="N31" s="153">
        <f>SUM(N24:N30)*$E$31</f>
        <v>0</v>
      </c>
      <c r="O31" s="153">
        <f>SUM(O24:O30)*$E$31</f>
        <v>0</v>
      </c>
      <c r="P31" s="153">
        <f t="shared" ref="P31:AE31" si="8">SUM(P24)*$E$31</f>
        <v>0</v>
      </c>
      <c r="Q31" s="153">
        <f t="shared" si="8"/>
        <v>0</v>
      </c>
      <c r="R31" s="153">
        <f t="shared" si="8"/>
        <v>0</v>
      </c>
      <c r="S31" s="153">
        <f t="shared" si="8"/>
        <v>0</v>
      </c>
      <c r="T31" s="153">
        <f t="shared" si="8"/>
        <v>0</v>
      </c>
      <c r="U31" s="153">
        <f t="shared" si="8"/>
        <v>0</v>
      </c>
      <c r="V31" s="153">
        <f t="shared" si="8"/>
        <v>0</v>
      </c>
      <c r="W31" s="153">
        <f t="shared" si="8"/>
        <v>0</v>
      </c>
      <c r="X31" s="153">
        <f t="shared" si="8"/>
        <v>0</v>
      </c>
      <c r="Y31" s="153">
        <f t="shared" si="8"/>
        <v>0</v>
      </c>
      <c r="Z31" s="153">
        <f t="shared" si="8"/>
        <v>0</v>
      </c>
      <c r="AA31" s="153">
        <f t="shared" si="8"/>
        <v>0</v>
      </c>
      <c r="AB31" s="153">
        <f t="shared" si="8"/>
        <v>0</v>
      </c>
      <c r="AC31" s="153">
        <f t="shared" si="8"/>
        <v>0</v>
      </c>
      <c r="AD31" s="153">
        <f t="shared" si="8"/>
        <v>0</v>
      </c>
      <c r="AE31" s="153">
        <f t="shared" si="8"/>
        <v>0</v>
      </c>
    </row>
    <row r="32" spans="1:31" s="22" customFormat="1" ht="13.5" thickBot="1">
      <c r="A32" s="151">
        <v>24</v>
      </c>
      <c r="B32" s="129" t="s">
        <v>48</v>
      </c>
      <c r="C32" s="100"/>
      <c r="D32" s="100"/>
      <c r="E32" s="192">
        <v>0.1</v>
      </c>
      <c r="F32" s="130" t="s">
        <v>46</v>
      </c>
      <c r="G32" s="52">
        <f t="shared" si="3"/>
        <v>0</v>
      </c>
      <c r="H32" s="120" t="e">
        <f t="shared" si="4"/>
        <v>#REF!</v>
      </c>
      <c r="J32" s="189"/>
      <c r="K32" s="153">
        <f t="shared" si="5"/>
        <v>0</v>
      </c>
      <c r="L32" s="153">
        <f>SUM(L24:L28)*$E$32</f>
        <v>0</v>
      </c>
      <c r="M32" s="153">
        <f t="shared" ref="M32:AE32" si="9">SUM(M24:M28)*$E$32</f>
        <v>0</v>
      </c>
      <c r="N32" s="153">
        <f t="shared" si="9"/>
        <v>0</v>
      </c>
      <c r="O32" s="153">
        <f t="shared" si="9"/>
        <v>0</v>
      </c>
      <c r="P32" s="153">
        <f t="shared" si="9"/>
        <v>0</v>
      </c>
      <c r="Q32" s="153">
        <f t="shared" si="9"/>
        <v>0</v>
      </c>
      <c r="R32" s="153">
        <f t="shared" si="9"/>
        <v>0</v>
      </c>
      <c r="S32" s="153">
        <f t="shared" si="9"/>
        <v>0</v>
      </c>
      <c r="T32" s="153">
        <f t="shared" si="9"/>
        <v>0</v>
      </c>
      <c r="U32" s="153">
        <f t="shared" si="9"/>
        <v>0</v>
      </c>
      <c r="V32" s="153">
        <f t="shared" si="9"/>
        <v>0</v>
      </c>
      <c r="W32" s="153">
        <f t="shared" si="9"/>
        <v>0</v>
      </c>
      <c r="X32" s="153">
        <f t="shared" si="9"/>
        <v>0</v>
      </c>
      <c r="Y32" s="153">
        <f t="shared" si="9"/>
        <v>0</v>
      </c>
      <c r="Z32" s="153">
        <f t="shared" si="9"/>
        <v>0</v>
      </c>
      <c r="AA32" s="153">
        <f t="shared" si="9"/>
        <v>0</v>
      </c>
      <c r="AB32" s="153">
        <f t="shared" si="9"/>
        <v>0</v>
      </c>
      <c r="AC32" s="153">
        <f t="shared" si="9"/>
        <v>0</v>
      </c>
      <c r="AD32" s="153">
        <f t="shared" si="9"/>
        <v>0</v>
      </c>
      <c r="AE32" s="153">
        <f t="shared" si="9"/>
        <v>0</v>
      </c>
    </row>
    <row r="33" spans="1:31" s="22" customFormat="1" ht="12.75">
      <c r="A33" s="151">
        <v>25</v>
      </c>
      <c r="B33" s="48"/>
      <c r="C33" s="53" t="e">
        <f>G33/SqFt</f>
        <v>#REF!</v>
      </c>
      <c r="D33" s="32" t="s">
        <v>44</v>
      </c>
      <c r="E33" s="54"/>
      <c r="F33" s="43" t="s">
        <v>49</v>
      </c>
      <c r="G33" s="55">
        <f>SUM(G24:G32)</f>
        <v>0</v>
      </c>
      <c r="H33" s="45" t="e">
        <f>G33/Units</f>
        <v>#REF!</v>
      </c>
      <c r="J33" s="194"/>
      <c r="K33" s="140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</row>
    <row r="34" spans="1:31" s="22" customFormat="1" ht="13.5" thickBot="1">
      <c r="A34" s="151">
        <v>26</v>
      </c>
      <c r="B34" s="98" t="s">
        <v>69</v>
      </c>
      <c r="C34" s="24"/>
      <c r="D34" s="24"/>
      <c r="E34" s="25"/>
      <c r="F34" s="26"/>
      <c r="G34" s="38"/>
      <c r="H34" s="38"/>
      <c r="J34" s="194"/>
      <c r="K34" s="140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</row>
    <row r="35" spans="1:31" s="22" customFormat="1" ht="12.75">
      <c r="A35" s="151">
        <v>27</v>
      </c>
      <c r="B35" s="28" t="s">
        <v>50</v>
      </c>
      <c r="C35" s="32"/>
      <c r="D35" s="32"/>
      <c r="E35" s="56"/>
      <c r="F35" s="57"/>
      <c r="G35" s="30">
        <f>IF(ISBLANK(J35),K35,J35)</f>
        <v>0</v>
      </c>
      <c r="H35" s="31" t="e">
        <f>G35/Units</f>
        <v>#REF!</v>
      </c>
      <c r="J35" s="189"/>
      <c r="K35" s="153">
        <f>SUM(L35:AE35)</f>
        <v>0</v>
      </c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</row>
    <row r="36" spans="1:31" s="22" customFormat="1" ht="12.75">
      <c r="A36" s="151">
        <v>28</v>
      </c>
      <c r="B36" s="28" t="s">
        <v>9</v>
      </c>
      <c r="C36" s="32"/>
      <c r="D36" s="32"/>
      <c r="E36" s="56"/>
      <c r="F36" s="57"/>
      <c r="G36" s="30">
        <f>IF(ISBLANK(J36),K36,J36)</f>
        <v>0</v>
      </c>
      <c r="H36" s="31" t="e">
        <f>G36/Units</f>
        <v>#REF!</v>
      </c>
      <c r="J36" s="189"/>
      <c r="K36" s="153">
        <f>SUM(L36:AE36)</f>
        <v>0</v>
      </c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</row>
    <row r="37" spans="1:31" s="22" customFormat="1" ht="12.75">
      <c r="A37" s="151">
        <v>29</v>
      </c>
      <c r="B37" s="28" t="s">
        <v>84</v>
      </c>
      <c r="C37" s="32"/>
      <c r="D37" s="32"/>
      <c r="E37" s="56"/>
      <c r="F37" s="57"/>
      <c r="G37" s="30">
        <f>IF(ISBLANK(J37),K37,J37)</f>
        <v>0</v>
      </c>
      <c r="H37" s="31" t="e">
        <f>G37/Units</f>
        <v>#REF!</v>
      </c>
      <c r="J37" s="189"/>
      <c r="K37" s="153">
        <f>SUM(L37:AE37)</f>
        <v>0</v>
      </c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</row>
    <row r="38" spans="1:31" s="22" customFormat="1" ht="13.5" thickBot="1">
      <c r="A38" s="151">
        <v>30</v>
      </c>
      <c r="B38" s="28" t="s">
        <v>51</v>
      </c>
      <c r="C38" s="58"/>
      <c r="D38" s="32"/>
      <c r="E38" s="19"/>
      <c r="F38" s="19"/>
      <c r="G38" s="30">
        <f>IF(ISBLANK(J38),K38,J38)</f>
        <v>0</v>
      </c>
      <c r="H38" s="31" t="e">
        <f>G38/Units</f>
        <v>#REF!</v>
      </c>
      <c r="J38" s="189"/>
      <c r="K38" s="153">
        <f>SUM(L38:AE38)</f>
        <v>0</v>
      </c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</row>
    <row r="39" spans="1:31" s="22" customFormat="1" ht="13.5" thickTop="1">
      <c r="A39" s="151">
        <v>31</v>
      </c>
      <c r="B39" s="59"/>
      <c r="C39" s="60"/>
      <c r="D39" s="60"/>
      <c r="E39" s="61"/>
      <c r="F39" s="62" t="s">
        <v>52</v>
      </c>
      <c r="G39" s="63">
        <f>SUM(G36:G38)</f>
        <v>0</v>
      </c>
      <c r="H39" s="45" t="e">
        <f>G39/Units</f>
        <v>#REF!</v>
      </c>
      <c r="J39" s="194"/>
      <c r="K39" s="140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</row>
    <row r="40" spans="1:31" s="22" customFormat="1" ht="13.5" thickBot="1">
      <c r="A40" s="151">
        <v>32</v>
      </c>
      <c r="B40" s="98" t="s">
        <v>100</v>
      </c>
      <c r="C40" s="99"/>
      <c r="D40" s="100"/>
      <c r="E40" s="101"/>
      <c r="F40" s="102"/>
      <c r="G40" s="38"/>
      <c r="H40" s="38"/>
      <c r="J40" s="253"/>
      <c r="K40" s="140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</row>
    <row r="41" spans="1:31" s="22" customFormat="1" ht="12.75">
      <c r="A41" s="151">
        <v>33</v>
      </c>
      <c r="B41" s="142" t="s">
        <v>53</v>
      </c>
      <c r="C41" s="143"/>
      <c r="D41" s="128"/>
      <c r="E41" s="144"/>
      <c r="F41" s="57"/>
      <c r="G41" s="30">
        <f t="shared" ref="G41:G46" si="10">IF(ISBLANK(J41),K41,J41)</f>
        <v>0</v>
      </c>
      <c r="H41" s="141" t="e">
        <f t="shared" ref="H41:H46" si="11">G41/Units</f>
        <v>#REF!</v>
      </c>
      <c r="J41" s="189"/>
      <c r="K41" s="153">
        <f t="shared" ref="K41:K46" si="12">SUM(L41:AE41)</f>
        <v>0</v>
      </c>
      <c r="L41" s="189"/>
      <c r="M41" s="189"/>
      <c r="N41" s="189"/>
      <c r="O41" s="189"/>
      <c r="P41" s="177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</row>
    <row r="42" spans="1:31" s="22" customFormat="1" ht="12.75">
      <c r="A42" s="151">
        <v>34</v>
      </c>
      <c r="B42" s="145" t="s">
        <v>54</v>
      </c>
      <c r="C42" s="146"/>
      <c r="D42" s="122"/>
      <c r="E42" s="147"/>
      <c r="F42" s="36"/>
      <c r="G42" s="30">
        <f t="shared" si="10"/>
        <v>0</v>
      </c>
      <c r="H42" s="141" t="e">
        <f t="shared" si="11"/>
        <v>#REF!</v>
      </c>
      <c r="J42" s="189"/>
      <c r="K42" s="153">
        <f t="shared" si="12"/>
        <v>0</v>
      </c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</row>
    <row r="43" spans="1:31" s="22" customFormat="1" ht="12.75">
      <c r="A43" s="151">
        <v>35</v>
      </c>
      <c r="B43" s="18" t="s">
        <v>55</v>
      </c>
      <c r="C43" s="64"/>
      <c r="D43" s="19"/>
      <c r="E43" s="65"/>
      <c r="F43" s="21"/>
      <c r="G43" s="30">
        <f t="shared" si="10"/>
        <v>0</v>
      </c>
      <c r="H43" s="31" t="e">
        <f t="shared" si="11"/>
        <v>#REF!</v>
      </c>
      <c r="J43" s="189"/>
      <c r="K43" s="153">
        <f t="shared" si="12"/>
        <v>0</v>
      </c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</row>
    <row r="44" spans="1:31" s="22" customFormat="1" ht="12.75">
      <c r="A44" s="151">
        <v>36</v>
      </c>
      <c r="B44" s="18" t="s">
        <v>56</v>
      </c>
      <c r="C44" s="64"/>
      <c r="D44" s="19"/>
      <c r="E44" s="19"/>
      <c r="F44" s="29"/>
      <c r="G44" s="30">
        <f t="shared" si="10"/>
        <v>0</v>
      </c>
      <c r="H44" s="31" t="e">
        <f t="shared" si="11"/>
        <v>#REF!</v>
      </c>
      <c r="J44" s="189"/>
      <c r="K44" s="153">
        <f t="shared" si="12"/>
        <v>0</v>
      </c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</row>
    <row r="45" spans="1:31" s="22" customFormat="1" ht="12.75">
      <c r="A45" s="151">
        <v>37</v>
      </c>
      <c r="B45" s="18" t="s">
        <v>3</v>
      </c>
      <c r="C45" s="66"/>
      <c r="D45" s="19"/>
      <c r="E45" s="65"/>
      <c r="F45" s="21"/>
      <c r="G45" s="30">
        <f t="shared" si="10"/>
        <v>0</v>
      </c>
      <c r="H45" s="31" t="e">
        <f t="shared" si="11"/>
        <v>#REF!</v>
      </c>
      <c r="J45" s="189"/>
      <c r="K45" s="153">
        <f t="shared" si="12"/>
        <v>0</v>
      </c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</row>
    <row r="46" spans="1:31" s="22" customFormat="1" ht="13.5" thickBot="1">
      <c r="A46" s="151">
        <v>38</v>
      </c>
      <c r="B46" s="18" t="s">
        <v>67</v>
      </c>
      <c r="C46" s="64"/>
      <c r="D46" s="19"/>
      <c r="E46" s="19"/>
      <c r="F46" s="19"/>
      <c r="G46" s="30">
        <f t="shared" si="10"/>
        <v>0</v>
      </c>
      <c r="H46" s="141" t="e">
        <f t="shared" si="11"/>
        <v>#REF!</v>
      </c>
      <c r="J46" s="189"/>
      <c r="K46" s="153">
        <f t="shared" si="12"/>
        <v>0</v>
      </c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</row>
    <row r="47" spans="1:31" s="22" customFormat="1" ht="12.75">
      <c r="A47" s="151">
        <v>39</v>
      </c>
      <c r="B47" s="67"/>
      <c r="C47" s="68"/>
      <c r="D47" s="68"/>
      <c r="E47" s="69"/>
      <c r="F47" s="70" t="s">
        <v>57</v>
      </c>
      <c r="G47" s="71">
        <f>SUM(G41:G46)</f>
        <v>0</v>
      </c>
      <c r="H47" s="45" t="e">
        <f>G47/Units</f>
        <v>#REF!</v>
      </c>
      <c r="J47" s="194"/>
      <c r="K47" s="140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</row>
    <row r="48" spans="1:31" s="22" customFormat="1" ht="13.5" thickBot="1">
      <c r="A48" s="151">
        <v>40</v>
      </c>
      <c r="B48" s="98" t="s">
        <v>70</v>
      </c>
      <c r="C48" s="99"/>
      <c r="D48" s="100"/>
      <c r="E48" s="101"/>
      <c r="F48" s="102"/>
      <c r="G48" s="38"/>
      <c r="H48" s="38"/>
      <c r="J48" s="194"/>
      <c r="K48" s="140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</row>
    <row r="49" spans="1:31" s="22" customFormat="1" ht="12.75">
      <c r="A49" s="151">
        <v>41</v>
      </c>
      <c r="B49" s="145" t="s">
        <v>54</v>
      </c>
      <c r="C49" s="148"/>
      <c r="D49" s="122"/>
      <c r="E49" s="149"/>
      <c r="F49" s="150"/>
      <c r="G49" s="30">
        <f>IF(ISBLANK(J49),K49,J49)</f>
        <v>0</v>
      </c>
      <c r="H49" s="120" t="e">
        <f t="shared" ref="H49:H54" si="13">G49/Units</f>
        <v>#REF!</v>
      </c>
      <c r="J49" s="189"/>
      <c r="K49" s="153">
        <f>SUM(L49:AE49)</f>
        <v>0</v>
      </c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</row>
    <row r="50" spans="1:31" s="22" customFormat="1" ht="12.75">
      <c r="A50" s="151">
        <v>42</v>
      </c>
      <c r="B50" s="18" t="s">
        <v>9</v>
      </c>
      <c r="C50" s="64"/>
      <c r="D50" s="19"/>
      <c r="E50" s="19"/>
      <c r="F50" s="19"/>
      <c r="G50" s="30">
        <f>IF(ISBLANK(J50),K50,J50)</f>
        <v>0</v>
      </c>
      <c r="H50" s="31" t="e">
        <f t="shared" si="13"/>
        <v>#REF!</v>
      </c>
      <c r="J50" s="189"/>
      <c r="K50" s="153">
        <f>SUM(L50:AE50)</f>
        <v>0</v>
      </c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</row>
    <row r="51" spans="1:31" s="22" customFormat="1" ht="12.75">
      <c r="A51" s="151">
        <v>43</v>
      </c>
      <c r="B51" s="18" t="s">
        <v>64</v>
      </c>
      <c r="C51" s="64"/>
      <c r="D51" s="19"/>
      <c r="E51" s="65"/>
      <c r="F51" s="21"/>
      <c r="G51" s="30">
        <f>IF(ISBLANK(J51),K51,J51)</f>
        <v>0</v>
      </c>
      <c r="H51" s="31" t="e">
        <f t="shared" si="13"/>
        <v>#REF!</v>
      </c>
      <c r="J51" s="189"/>
      <c r="K51" s="153">
        <f>SUM(L51:AE51)</f>
        <v>0</v>
      </c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</row>
    <row r="52" spans="1:31" s="22" customFormat="1" ht="12.75">
      <c r="A52" s="151">
        <v>44</v>
      </c>
      <c r="B52" s="18" t="s">
        <v>65</v>
      </c>
      <c r="C52" s="64"/>
      <c r="D52" s="19"/>
      <c r="E52" s="19"/>
      <c r="F52" s="29"/>
      <c r="G52" s="30">
        <f>IF(ISBLANK(J52),K52,J52)</f>
        <v>0</v>
      </c>
      <c r="H52" s="31" t="e">
        <f t="shared" si="13"/>
        <v>#REF!</v>
      </c>
      <c r="J52" s="189"/>
      <c r="K52" s="153">
        <f>SUM(L52:AE52)</f>
        <v>0</v>
      </c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</row>
    <row r="53" spans="1:31" s="22" customFormat="1" ht="13.5" thickBot="1">
      <c r="A53" s="151">
        <v>45</v>
      </c>
      <c r="B53" s="145" t="s">
        <v>2</v>
      </c>
      <c r="C53" s="160"/>
      <c r="D53" s="128"/>
      <c r="E53" s="65"/>
      <c r="F53" s="21"/>
      <c r="G53" s="30">
        <f>IF(ISBLANK(J53),K53,J53)</f>
        <v>0</v>
      </c>
      <c r="H53" s="31" t="e">
        <f t="shared" si="13"/>
        <v>#REF!</v>
      </c>
      <c r="J53" s="189"/>
      <c r="K53" s="153">
        <f>SUM(L53:AE53)</f>
        <v>0</v>
      </c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</row>
    <row r="54" spans="1:31" s="22" customFormat="1" ht="12.75">
      <c r="A54" s="151">
        <v>46</v>
      </c>
      <c r="B54" s="67"/>
      <c r="C54" s="68"/>
      <c r="D54" s="68"/>
      <c r="E54" s="69"/>
      <c r="F54" s="70" t="s">
        <v>66</v>
      </c>
      <c r="G54" s="71">
        <f>SUM(G49:G53)</f>
        <v>0</v>
      </c>
      <c r="H54" s="45" t="e">
        <f t="shared" si="13"/>
        <v>#REF!</v>
      </c>
      <c r="J54" s="194"/>
      <c r="K54" s="140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</row>
    <row r="55" spans="1:31" s="22" customFormat="1" ht="12.75">
      <c r="A55" s="151">
        <v>54</v>
      </c>
      <c r="B55" s="18"/>
      <c r="C55" s="19"/>
      <c r="D55" s="19"/>
      <c r="E55" s="72"/>
      <c r="F55" s="42"/>
      <c r="G55" s="42"/>
      <c r="H55" s="42"/>
      <c r="J55" s="105"/>
      <c r="K55" s="140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</row>
    <row r="56" spans="1:31" s="22" customFormat="1" ht="12.75">
      <c r="A56" s="151">
        <v>55</v>
      </c>
      <c r="B56" s="73" t="s">
        <v>87</v>
      </c>
      <c r="C56" s="74"/>
      <c r="D56" s="75"/>
      <c r="E56" s="76"/>
      <c r="F56" s="77"/>
      <c r="G56" s="78">
        <f>'6)Construction Cash Flow'!AB40</f>
        <v>0</v>
      </c>
      <c r="H56" s="31" t="e">
        <f>G56/Units</f>
        <v>#REF!</v>
      </c>
      <c r="J56" s="105"/>
      <c r="K56" s="140"/>
      <c r="L56" s="105"/>
      <c r="M56" s="105"/>
      <c r="N56" s="105"/>
      <c r="O56" s="105"/>
      <c r="P56" s="105"/>
      <c r="Q56" s="105">
        <f>SUM(Q8:Q54)</f>
        <v>0</v>
      </c>
      <c r="R56" s="105">
        <f>SUM(R8:R54)</f>
        <v>0</v>
      </c>
      <c r="S56" s="105">
        <f>SUM(S8:S54)</f>
        <v>0</v>
      </c>
      <c r="T56" s="105">
        <f>SUM(T8:T54)</f>
        <v>0</v>
      </c>
      <c r="U56" s="105">
        <f>SUM(U8:U54)</f>
        <v>0</v>
      </c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</row>
    <row r="57" spans="1:31" s="22" customFormat="1" ht="12.75">
      <c r="A57" s="151">
        <v>56</v>
      </c>
      <c r="B57" s="79"/>
      <c r="C57" s="80"/>
      <c r="D57" s="80"/>
      <c r="E57" s="81"/>
      <c r="F57" s="57"/>
      <c r="G57" s="82"/>
      <c r="H57" s="83"/>
      <c r="J57" s="105"/>
      <c r="K57" s="140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</row>
    <row r="58" spans="1:31" s="22" customFormat="1" ht="12.75">
      <c r="A58" s="151">
        <v>57</v>
      </c>
      <c r="B58" s="79"/>
      <c r="C58" s="80"/>
      <c r="D58" s="80"/>
      <c r="E58" s="108" t="s">
        <v>86</v>
      </c>
      <c r="F58" s="97">
        <f>G17+G22+G33+G39+G47+G54+G56</f>
        <v>0</v>
      </c>
      <c r="G58" s="84"/>
      <c r="H58" s="85"/>
      <c r="J58" s="105"/>
      <c r="K58" s="140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</row>
    <row r="59" spans="1:31" s="22" customFormat="1" ht="12.75">
      <c r="A59" s="151">
        <v>58</v>
      </c>
      <c r="B59" s="86" t="s">
        <v>10</v>
      </c>
      <c r="C59" s="193">
        <v>0.18</v>
      </c>
      <c r="D59" s="87" t="s">
        <v>58</v>
      </c>
      <c r="E59" s="88"/>
      <c r="F59" s="34"/>
      <c r="G59" s="89">
        <f>C59*F58</f>
        <v>0</v>
      </c>
      <c r="H59" s="31" t="e">
        <f>G59/Units</f>
        <v>#REF!</v>
      </c>
      <c r="J59" s="105"/>
      <c r="K59" s="140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</row>
    <row r="60" spans="1:31" s="22" customFormat="1" ht="13.5" thickBot="1">
      <c r="A60" s="151">
        <v>59</v>
      </c>
      <c r="B60" s="34"/>
      <c r="C60" s="32"/>
      <c r="D60" s="32"/>
      <c r="E60" s="88"/>
      <c r="F60" s="34"/>
      <c r="G60" s="90"/>
      <c r="H60" s="91"/>
      <c r="J60" s="105"/>
      <c r="K60" s="140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</row>
    <row r="61" spans="1:31" s="22" customFormat="1" ht="13.5" thickTop="1">
      <c r="A61" s="151">
        <v>60</v>
      </c>
      <c r="B61" s="92" t="s">
        <v>59</v>
      </c>
      <c r="C61" s="93"/>
      <c r="D61" s="93"/>
      <c r="E61" s="94"/>
      <c r="F61" s="104"/>
      <c r="G61" s="95">
        <f>G17+G22+G33+G39+G47+G56+G54+G59</f>
        <v>0</v>
      </c>
      <c r="H61" s="107" t="e">
        <f>G61/Units</f>
        <v>#REF!</v>
      </c>
      <c r="I61" s="96"/>
      <c r="J61" s="105"/>
      <c r="K61" s="140"/>
      <c r="L61" s="105">
        <f>SUM(L8:L54)</f>
        <v>0</v>
      </c>
      <c r="M61" s="105">
        <f>SUM(M8:M54)</f>
        <v>0</v>
      </c>
      <c r="N61" s="105">
        <f>SUM(N8:N54)</f>
        <v>0</v>
      </c>
      <c r="O61" s="105">
        <f>SUM(O8:O54)</f>
        <v>0</v>
      </c>
      <c r="P61" s="105">
        <f>SUM(P8:P54)</f>
        <v>0</v>
      </c>
      <c r="Q61" s="105"/>
      <c r="R61" s="105"/>
      <c r="S61" s="105"/>
      <c r="T61" s="105"/>
      <c r="U61" s="105"/>
      <c r="V61" s="105">
        <f>SUM(V8:V54)</f>
        <v>0</v>
      </c>
      <c r="W61" s="105"/>
      <c r="X61" s="105"/>
      <c r="Y61" s="105"/>
      <c r="Z61" s="105"/>
      <c r="AA61" s="105"/>
      <c r="AB61" s="105"/>
      <c r="AC61" s="105"/>
      <c r="AD61" s="105"/>
      <c r="AE61" s="105"/>
    </row>
    <row r="62" spans="1:31" s="22" customFormat="1" ht="12.75">
      <c r="B62" s="34"/>
      <c r="C62" s="32"/>
      <c r="D62" s="32"/>
      <c r="E62" s="88"/>
      <c r="F62" s="34"/>
      <c r="G62" s="34"/>
      <c r="H62" s="34"/>
      <c r="K62" s="111"/>
    </row>
    <row r="63" spans="1:31" s="22" customFormat="1" ht="12.75">
      <c r="C63" s="16"/>
      <c r="D63" s="16"/>
      <c r="K63" s="111"/>
      <c r="L63" s="256"/>
      <c r="P63" s="105"/>
    </row>
    <row r="64" spans="1:31" s="22" customFormat="1" ht="12.75">
      <c r="C64" s="16"/>
      <c r="D64" s="16"/>
      <c r="K64" s="111"/>
    </row>
    <row r="65" spans="3:11" s="22" customFormat="1" ht="12.75">
      <c r="C65" s="16"/>
      <c r="D65" s="16"/>
      <c r="G65" s="105"/>
      <c r="K65" s="111"/>
    </row>
    <row r="66" spans="3:11" s="22" customFormat="1" ht="12.75">
      <c r="C66" s="16"/>
      <c r="D66" s="16"/>
      <c r="G66" s="105"/>
      <c r="K66" s="111"/>
    </row>
    <row r="67" spans="3:11" s="22" customFormat="1" ht="12.75">
      <c r="C67" s="16"/>
      <c r="D67" s="16"/>
      <c r="G67" s="105"/>
      <c r="K67" s="111"/>
    </row>
    <row r="68" spans="3:11" s="22" customFormat="1" ht="12.75">
      <c r="C68" s="16"/>
      <c r="D68" s="16"/>
      <c r="K68" s="111"/>
    </row>
    <row r="69" spans="3:11" s="22" customFormat="1" ht="12.75">
      <c r="C69" s="16"/>
      <c r="D69" s="16"/>
      <c r="K69" s="111"/>
    </row>
    <row r="70" spans="3:11" s="22" customFormat="1" ht="12.75">
      <c r="C70" s="16"/>
      <c r="D70" s="16"/>
      <c r="K70" s="111"/>
    </row>
    <row r="71" spans="3:11" s="22" customFormat="1" ht="12.75">
      <c r="C71" s="16"/>
      <c r="D71" s="16"/>
      <c r="K71" s="111"/>
    </row>
    <row r="72" spans="3:11" s="22" customFormat="1" ht="12.75">
      <c r="C72" s="16"/>
      <c r="D72" s="16"/>
      <c r="K72" s="111"/>
    </row>
    <row r="73" spans="3:11" s="22" customFormat="1" ht="12.75">
      <c r="C73" s="16"/>
      <c r="D73" s="16"/>
      <c r="K73" s="111"/>
    </row>
  </sheetData>
  <sheetProtection sheet="1" objects="1" scenarios="1"/>
  <mergeCells count="1">
    <mergeCell ref="B1:D2"/>
  </mergeCells>
  <phoneticPr fontId="3" type="noConversion"/>
  <pageMargins left="0.75" right="0.75" top="1" bottom="1" header="0.5" footer="0.5"/>
  <pageSetup scale="75" orientation="portrait" horizontalDpi="1200" verticalDpi="1200" r:id="rId1"/>
  <headerFooter alignWithMargins="0">
    <oddFooter>&amp;L&amp;F&amp;C&amp;A&amp;ROK Small Scale Rental Policy Working Group
Underwriting Proforma</oddFooter>
  </headerFooter>
  <colBreaks count="1" manualBreakCount="1">
    <brk id="9" max="67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zoomScale="70" zoomScaleNormal="70" workbookViewId="0">
      <pane xSplit="3" ySplit="4" topLeftCell="D5" activePane="bottomRight" state="frozen"/>
      <selection activeCell="H29" sqref="H29"/>
      <selection pane="topRight" activeCell="H29" sqref="H29"/>
      <selection pane="bottomLeft" activeCell="H29" sqref="H29"/>
      <selection pane="bottomRight" activeCell="L53" sqref="L53"/>
    </sheetView>
  </sheetViews>
  <sheetFormatPr defaultColWidth="9.140625" defaultRowHeight="12.75"/>
  <cols>
    <col min="1" max="1" width="2.42578125" style="170" bestFit="1" customWidth="1"/>
    <col min="2" max="2" width="33.7109375" style="229" customWidth="1"/>
    <col min="3" max="3" width="13.28515625" style="170" bestFit="1" customWidth="1"/>
    <col min="4" max="4" width="11.7109375" style="170" bestFit="1" customWidth="1"/>
    <col min="5" max="5" width="12.7109375" style="170" bestFit="1" customWidth="1"/>
    <col min="6" max="6" width="12.140625" style="170" bestFit="1" customWidth="1"/>
    <col min="7" max="12" width="11.28515625" style="170" bestFit="1" customWidth="1"/>
    <col min="13" max="15" width="12.28515625" style="170" bestFit="1" customWidth="1"/>
    <col min="16" max="17" width="12.7109375" style="170" customWidth="1"/>
    <col min="18" max="18" width="12.5703125" style="170" customWidth="1"/>
    <col min="19" max="27" width="10.7109375" style="170" customWidth="1"/>
    <col min="28" max="28" width="10.85546875" style="170" bestFit="1" customWidth="1"/>
    <col min="29" max="29" width="9.140625" style="170"/>
    <col min="30" max="30" width="10.140625" style="170" bestFit="1" customWidth="1"/>
    <col min="31" max="16384" width="9.140625" style="170"/>
  </cols>
  <sheetData>
    <row r="1" spans="1:30" ht="16.5" thickBot="1">
      <c r="B1" s="274" t="s">
        <v>13</v>
      </c>
      <c r="C1" s="275"/>
      <c r="D1" s="249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</row>
    <row r="2" spans="1:30" ht="12.75" customHeight="1">
      <c r="B2" s="251"/>
      <c r="C2" s="172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</row>
    <row r="3" spans="1:30" s="195" customFormat="1" ht="12.75" customHeight="1">
      <c r="B3" s="196"/>
      <c r="C3" s="197" t="s">
        <v>12</v>
      </c>
      <c r="D3" s="198" t="s">
        <v>24</v>
      </c>
      <c r="E3" s="197" t="s">
        <v>24</v>
      </c>
      <c r="F3" s="199" t="s">
        <v>24</v>
      </c>
      <c r="G3" s="199" t="s">
        <v>24</v>
      </c>
      <c r="H3" s="197" t="s">
        <v>24</v>
      </c>
      <c r="I3" s="200" t="s">
        <v>24</v>
      </c>
      <c r="J3" s="197" t="s">
        <v>24</v>
      </c>
      <c r="K3" s="200" t="s">
        <v>24</v>
      </c>
      <c r="L3" s="197" t="s">
        <v>24</v>
      </c>
      <c r="M3" s="200" t="s">
        <v>24</v>
      </c>
      <c r="N3" s="197" t="s">
        <v>24</v>
      </c>
      <c r="O3" s="200" t="s">
        <v>24</v>
      </c>
      <c r="P3" s="201" t="s">
        <v>24</v>
      </c>
      <c r="Q3" s="200" t="s">
        <v>24</v>
      </c>
      <c r="R3" s="197" t="s">
        <v>24</v>
      </c>
      <c r="S3" s="200" t="s">
        <v>24</v>
      </c>
      <c r="T3" s="197" t="s">
        <v>24</v>
      </c>
      <c r="U3" s="200" t="s">
        <v>24</v>
      </c>
      <c r="V3" s="197" t="s">
        <v>24</v>
      </c>
      <c r="W3" s="200" t="s">
        <v>24</v>
      </c>
      <c r="X3" s="197" t="s">
        <v>24</v>
      </c>
      <c r="Y3" s="200" t="s">
        <v>24</v>
      </c>
      <c r="Z3" s="197" t="s">
        <v>24</v>
      </c>
      <c r="AA3" s="201" t="s">
        <v>24</v>
      </c>
      <c r="AB3" s="197"/>
      <c r="AC3" s="197" t="s">
        <v>25</v>
      </c>
    </row>
    <row r="4" spans="1:30" s="195" customFormat="1" ht="15">
      <c r="A4" s="202">
        <v>1</v>
      </c>
      <c r="B4" s="203" t="s">
        <v>14</v>
      </c>
      <c r="C4" s="204" t="s">
        <v>23</v>
      </c>
      <c r="D4" s="205">
        <v>1</v>
      </c>
      <c r="E4" s="204">
        <f>D4+1</f>
        <v>2</v>
      </c>
      <c r="F4" s="206">
        <f t="shared" ref="F4:AA4" si="0">E4+1</f>
        <v>3</v>
      </c>
      <c r="G4" s="206">
        <f t="shared" si="0"/>
        <v>4</v>
      </c>
      <c r="H4" s="204">
        <f t="shared" si="0"/>
        <v>5</v>
      </c>
      <c r="I4" s="206">
        <f t="shared" si="0"/>
        <v>6</v>
      </c>
      <c r="J4" s="204">
        <f t="shared" si="0"/>
        <v>7</v>
      </c>
      <c r="K4" s="206">
        <f t="shared" si="0"/>
        <v>8</v>
      </c>
      <c r="L4" s="204">
        <f t="shared" si="0"/>
        <v>9</v>
      </c>
      <c r="M4" s="206">
        <f t="shared" si="0"/>
        <v>10</v>
      </c>
      <c r="N4" s="204">
        <f t="shared" si="0"/>
        <v>11</v>
      </c>
      <c r="O4" s="206">
        <f t="shared" si="0"/>
        <v>12</v>
      </c>
      <c r="P4" s="204">
        <f t="shared" si="0"/>
        <v>13</v>
      </c>
      <c r="Q4" s="206">
        <f t="shared" si="0"/>
        <v>14</v>
      </c>
      <c r="R4" s="204">
        <f t="shared" si="0"/>
        <v>15</v>
      </c>
      <c r="S4" s="206">
        <f t="shared" si="0"/>
        <v>16</v>
      </c>
      <c r="T4" s="204">
        <f t="shared" si="0"/>
        <v>17</v>
      </c>
      <c r="U4" s="206">
        <f t="shared" si="0"/>
        <v>18</v>
      </c>
      <c r="V4" s="204">
        <f t="shared" si="0"/>
        <v>19</v>
      </c>
      <c r="W4" s="206">
        <f t="shared" si="0"/>
        <v>20</v>
      </c>
      <c r="X4" s="204">
        <f t="shared" si="0"/>
        <v>21</v>
      </c>
      <c r="Y4" s="206">
        <f t="shared" si="0"/>
        <v>22</v>
      </c>
      <c r="Z4" s="204">
        <f t="shared" si="0"/>
        <v>23</v>
      </c>
      <c r="AA4" s="205">
        <f t="shared" si="0"/>
        <v>24</v>
      </c>
      <c r="AB4" s="204" t="s">
        <v>12</v>
      </c>
      <c r="AC4" s="204" t="s">
        <v>26</v>
      </c>
      <c r="AD4" s="207" t="s">
        <v>27</v>
      </c>
    </row>
    <row r="5" spans="1:30">
      <c r="A5" s="202">
        <v>2</v>
      </c>
      <c r="B5" s="208" t="s">
        <v>68</v>
      </c>
      <c r="C5" s="209">
        <f>'5)Development Budget'!G17</f>
        <v>0</v>
      </c>
      <c r="D5" s="174"/>
      <c r="E5" s="173"/>
      <c r="F5" s="175"/>
      <c r="G5" s="175"/>
      <c r="H5" s="173"/>
      <c r="I5" s="175"/>
      <c r="J5" s="173"/>
      <c r="K5" s="175"/>
      <c r="L5" s="173"/>
      <c r="M5" s="175"/>
      <c r="N5" s="173"/>
      <c r="O5" s="175"/>
      <c r="P5" s="173"/>
      <c r="Q5" s="175"/>
      <c r="R5" s="179"/>
      <c r="S5" s="180"/>
      <c r="T5" s="179"/>
      <c r="U5" s="180"/>
      <c r="V5" s="179"/>
      <c r="W5" s="180"/>
      <c r="X5" s="179"/>
      <c r="Y5" s="180"/>
      <c r="Z5" s="179"/>
      <c r="AA5" s="180"/>
      <c r="AB5" s="169">
        <f t="shared" ref="AB5:AB12" si="1">SUM(D5:AA5)</f>
        <v>0</v>
      </c>
      <c r="AC5" s="170" t="str">
        <f t="shared" ref="AC5:AC12" si="2">IF(AB5=C5,"Balanced",IF(AB5&gt;C5,"Over","Under"))</f>
        <v>Balanced</v>
      </c>
      <c r="AD5" s="169">
        <f t="shared" ref="AD5:AD12" si="3">C5-AB5</f>
        <v>0</v>
      </c>
    </row>
    <row r="6" spans="1:30">
      <c r="A6" s="202">
        <v>3</v>
      </c>
      <c r="B6" s="208" t="s">
        <v>6</v>
      </c>
      <c r="C6" s="209">
        <f>'5)Development Budget'!G22</f>
        <v>0</v>
      </c>
      <c r="D6" s="174"/>
      <c r="E6" s="173"/>
      <c r="F6" s="175"/>
      <c r="G6" s="175"/>
      <c r="H6" s="173"/>
      <c r="I6" s="175"/>
      <c r="J6" s="173"/>
      <c r="K6" s="175"/>
      <c r="L6" s="173"/>
      <c r="M6" s="175"/>
      <c r="N6" s="173"/>
      <c r="O6" s="175"/>
      <c r="P6" s="173"/>
      <c r="Q6" s="175"/>
      <c r="R6" s="179"/>
      <c r="S6" s="180"/>
      <c r="T6" s="179"/>
      <c r="U6" s="180"/>
      <c r="V6" s="179"/>
      <c r="W6" s="180"/>
      <c r="X6" s="179"/>
      <c r="Y6" s="180"/>
      <c r="Z6" s="179"/>
      <c r="AA6" s="180"/>
      <c r="AB6" s="169">
        <f t="shared" si="1"/>
        <v>0</v>
      </c>
      <c r="AC6" s="170" t="str">
        <f t="shared" si="2"/>
        <v>Balanced</v>
      </c>
      <c r="AD6" s="169">
        <f t="shared" si="3"/>
        <v>0</v>
      </c>
    </row>
    <row r="7" spans="1:30">
      <c r="A7" s="202">
        <v>4</v>
      </c>
      <c r="B7" s="208" t="s">
        <v>8</v>
      </c>
      <c r="C7" s="209">
        <f>'5)Development Budget'!G33</f>
        <v>0</v>
      </c>
      <c r="D7" s="174"/>
      <c r="E7" s="173"/>
      <c r="F7" s="175"/>
      <c r="G7" s="175"/>
      <c r="H7" s="173"/>
      <c r="I7" s="175"/>
      <c r="J7" s="173"/>
      <c r="K7" s="175"/>
      <c r="L7" s="173"/>
      <c r="M7" s="175"/>
      <c r="N7" s="173"/>
      <c r="O7" s="175"/>
      <c r="P7" s="174"/>
      <c r="Q7" s="175"/>
      <c r="R7" s="179"/>
      <c r="S7" s="180"/>
      <c r="T7" s="179"/>
      <c r="U7" s="180"/>
      <c r="V7" s="179"/>
      <c r="W7" s="180"/>
      <c r="X7" s="179"/>
      <c r="Y7" s="180"/>
      <c r="Z7" s="179"/>
      <c r="AA7" s="180"/>
      <c r="AB7" s="169">
        <f t="shared" si="1"/>
        <v>0</v>
      </c>
      <c r="AC7" s="170" t="str">
        <f t="shared" si="2"/>
        <v>Balanced</v>
      </c>
      <c r="AD7" s="169">
        <f t="shared" si="3"/>
        <v>0</v>
      </c>
    </row>
    <row r="8" spans="1:30">
      <c r="A8" s="202">
        <v>5</v>
      </c>
      <c r="B8" s="208" t="s">
        <v>69</v>
      </c>
      <c r="C8" s="209">
        <f>'5)Development Budget'!G39</f>
        <v>0</v>
      </c>
      <c r="D8" s="174"/>
      <c r="E8" s="173"/>
      <c r="F8" s="175"/>
      <c r="G8" s="175"/>
      <c r="H8" s="173"/>
      <c r="I8" s="175"/>
      <c r="J8" s="173"/>
      <c r="K8" s="175"/>
      <c r="L8" s="173"/>
      <c r="M8" s="175"/>
      <c r="N8" s="173"/>
      <c r="O8" s="175"/>
      <c r="P8" s="173"/>
      <c r="Q8" s="175"/>
      <c r="R8" s="179"/>
      <c r="S8" s="180"/>
      <c r="T8" s="179"/>
      <c r="U8" s="180"/>
      <c r="V8" s="179"/>
      <c r="W8" s="180"/>
      <c r="X8" s="179"/>
      <c r="Y8" s="180"/>
      <c r="Z8" s="179"/>
      <c r="AA8" s="180"/>
      <c r="AB8" s="169">
        <f t="shared" si="1"/>
        <v>0</v>
      </c>
      <c r="AC8" s="170" t="str">
        <f t="shared" si="2"/>
        <v>Balanced</v>
      </c>
      <c r="AD8" s="169">
        <f t="shared" si="3"/>
        <v>0</v>
      </c>
    </row>
    <row r="9" spans="1:30">
      <c r="A9" s="202">
        <v>6</v>
      </c>
      <c r="B9" s="210" t="s">
        <v>71</v>
      </c>
      <c r="C9" s="209">
        <f>'5)Development Budget'!G47</f>
        <v>0</v>
      </c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3"/>
      <c r="Q9" s="175"/>
      <c r="R9" s="179"/>
      <c r="S9" s="180"/>
      <c r="T9" s="179"/>
      <c r="U9" s="180"/>
      <c r="V9" s="179"/>
      <c r="W9" s="180"/>
      <c r="X9" s="179"/>
      <c r="Y9" s="180"/>
      <c r="Z9" s="179"/>
      <c r="AA9" s="180"/>
      <c r="AB9" s="169">
        <f t="shared" si="1"/>
        <v>0</v>
      </c>
      <c r="AC9" s="170" t="str">
        <f t="shared" si="2"/>
        <v>Balanced</v>
      </c>
      <c r="AD9" s="169">
        <f t="shared" si="3"/>
        <v>0</v>
      </c>
    </row>
    <row r="10" spans="1:30">
      <c r="A10" s="202">
        <v>7</v>
      </c>
      <c r="B10" s="208" t="s">
        <v>70</v>
      </c>
      <c r="C10" s="209">
        <f>'5)Development Budget'!G54</f>
        <v>0</v>
      </c>
      <c r="D10" s="174"/>
      <c r="E10" s="173"/>
      <c r="F10" s="175"/>
      <c r="G10" s="175"/>
      <c r="H10" s="173"/>
      <c r="I10" s="175"/>
      <c r="J10" s="173"/>
      <c r="K10" s="175"/>
      <c r="L10" s="173"/>
      <c r="M10" s="175"/>
      <c r="N10" s="173"/>
      <c r="O10" s="175"/>
      <c r="P10" s="173"/>
      <c r="Q10" s="175"/>
      <c r="R10" s="179"/>
      <c r="S10" s="180"/>
      <c r="T10" s="179"/>
      <c r="U10" s="180"/>
      <c r="V10" s="179"/>
      <c r="W10" s="180"/>
      <c r="X10" s="179"/>
      <c r="Y10" s="180"/>
      <c r="Z10" s="179"/>
      <c r="AA10" s="180"/>
      <c r="AB10" s="169">
        <f t="shared" si="1"/>
        <v>0</v>
      </c>
      <c r="AC10" s="170" t="str">
        <f t="shared" si="2"/>
        <v>Balanced</v>
      </c>
      <c r="AD10" s="169">
        <f t="shared" si="3"/>
        <v>0</v>
      </c>
    </row>
    <row r="11" spans="1:30">
      <c r="A11" s="202">
        <v>8</v>
      </c>
      <c r="B11" s="208" t="s">
        <v>11</v>
      </c>
      <c r="C11" s="209" t="e">
        <f>'5)Development Budget'!#REF!</f>
        <v>#REF!</v>
      </c>
      <c r="D11" s="174"/>
      <c r="E11" s="173"/>
      <c r="F11" s="175"/>
      <c r="G11" s="175"/>
      <c r="H11" s="173"/>
      <c r="I11" s="175"/>
      <c r="J11" s="173"/>
      <c r="K11" s="175"/>
      <c r="L11" s="173"/>
      <c r="M11" s="175"/>
      <c r="N11" s="173"/>
      <c r="O11" s="175"/>
      <c r="P11" s="173"/>
      <c r="Q11" s="175"/>
      <c r="R11" s="179"/>
      <c r="S11" s="180"/>
      <c r="T11" s="179"/>
      <c r="U11" s="180"/>
      <c r="V11" s="179"/>
      <c r="W11" s="180"/>
      <c r="X11" s="179"/>
      <c r="Y11" s="180"/>
      <c r="Z11" s="179"/>
      <c r="AA11" s="180"/>
      <c r="AB11" s="169">
        <f t="shared" si="1"/>
        <v>0</v>
      </c>
      <c r="AC11" s="170" t="e">
        <f t="shared" si="2"/>
        <v>#REF!</v>
      </c>
      <c r="AD11" s="169" t="e">
        <f t="shared" si="3"/>
        <v>#REF!</v>
      </c>
    </row>
    <row r="12" spans="1:30">
      <c r="A12" s="202">
        <v>9</v>
      </c>
      <c r="B12" s="211" t="s">
        <v>10</v>
      </c>
      <c r="C12" s="212">
        <f>'5)Development Budget'!G59</f>
        <v>0</v>
      </c>
      <c r="D12" s="176"/>
      <c r="E12" s="177"/>
      <c r="F12" s="178"/>
      <c r="G12" s="178"/>
      <c r="H12" s="177"/>
      <c r="I12" s="178"/>
      <c r="J12" s="177"/>
      <c r="K12" s="178"/>
      <c r="L12" s="177"/>
      <c r="M12" s="178"/>
      <c r="N12" s="177"/>
      <c r="O12" s="178"/>
      <c r="P12" s="177"/>
      <c r="Q12" s="178"/>
      <c r="R12" s="181"/>
      <c r="S12" s="182"/>
      <c r="T12" s="181"/>
      <c r="U12" s="182"/>
      <c r="V12" s="181"/>
      <c r="W12" s="182"/>
      <c r="X12" s="181"/>
      <c r="Y12" s="182"/>
      <c r="Z12" s="181"/>
      <c r="AA12" s="182"/>
      <c r="AB12" s="169">
        <f t="shared" si="1"/>
        <v>0</v>
      </c>
      <c r="AC12" s="170" t="str">
        <f t="shared" si="2"/>
        <v>Balanced</v>
      </c>
      <c r="AD12" s="169">
        <f t="shared" si="3"/>
        <v>0</v>
      </c>
    </row>
    <row r="13" spans="1:30">
      <c r="A13" s="202">
        <v>10</v>
      </c>
      <c r="B13" s="213" t="s">
        <v>15</v>
      </c>
      <c r="C13" s="209" t="e">
        <f t="shared" ref="C13:AA13" si="4">SUM(C5:C12)</f>
        <v>#REF!</v>
      </c>
      <c r="D13" s="209">
        <f t="shared" si="4"/>
        <v>0</v>
      </c>
      <c r="E13" s="169">
        <f t="shared" si="4"/>
        <v>0</v>
      </c>
      <c r="F13" s="214">
        <f t="shared" si="4"/>
        <v>0</v>
      </c>
      <c r="G13" s="214">
        <f t="shared" si="4"/>
        <v>0</v>
      </c>
      <c r="H13" s="169">
        <f t="shared" si="4"/>
        <v>0</v>
      </c>
      <c r="I13" s="214">
        <f t="shared" si="4"/>
        <v>0</v>
      </c>
      <c r="J13" s="169">
        <f t="shared" si="4"/>
        <v>0</v>
      </c>
      <c r="K13" s="214">
        <f t="shared" si="4"/>
        <v>0</v>
      </c>
      <c r="L13" s="169">
        <f t="shared" si="4"/>
        <v>0</v>
      </c>
      <c r="M13" s="214">
        <f t="shared" si="4"/>
        <v>0</v>
      </c>
      <c r="N13" s="169">
        <f t="shared" si="4"/>
        <v>0</v>
      </c>
      <c r="O13" s="214">
        <f t="shared" si="4"/>
        <v>0</v>
      </c>
      <c r="P13" s="169">
        <f t="shared" si="4"/>
        <v>0</v>
      </c>
      <c r="Q13" s="214">
        <f t="shared" si="4"/>
        <v>0</v>
      </c>
      <c r="R13" s="169">
        <f t="shared" si="4"/>
        <v>0</v>
      </c>
      <c r="S13" s="214">
        <f t="shared" si="4"/>
        <v>0</v>
      </c>
      <c r="T13" s="169">
        <f t="shared" si="4"/>
        <v>0</v>
      </c>
      <c r="U13" s="214">
        <f t="shared" si="4"/>
        <v>0</v>
      </c>
      <c r="V13" s="169">
        <f t="shared" si="4"/>
        <v>0</v>
      </c>
      <c r="W13" s="214">
        <f t="shared" si="4"/>
        <v>0</v>
      </c>
      <c r="X13" s="169">
        <f t="shared" si="4"/>
        <v>0</v>
      </c>
      <c r="Y13" s="214">
        <f t="shared" si="4"/>
        <v>0</v>
      </c>
      <c r="Z13" s="169">
        <f t="shared" si="4"/>
        <v>0</v>
      </c>
      <c r="AA13" s="214">
        <f t="shared" si="4"/>
        <v>0</v>
      </c>
    </row>
    <row r="14" spans="1:30">
      <c r="A14" s="202">
        <v>11</v>
      </c>
      <c r="B14" s="215"/>
      <c r="C14" s="209"/>
      <c r="D14" s="209"/>
      <c r="E14" s="169"/>
      <c r="F14" s="214"/>
      <c r="G14" s="214"/>
      <c r="H14" s="169"/>
      <c r="I14" s="214"/>
      <c r="J14" s="169"/>
      <c r="K14" s="214"/>
      <c r="L14" s="169"/>
      <c r="M14" s="214"/>
      <c r="N14" s="169"/>
      <c r="O14" s="214"/>
      <c r="P14" s="169"/>
      <c r="Q14" s="214"/>
      <c r="R14" s="169"/>
      <c r="S14" s="214"/>
      <c r="T14" s="169"/>
      <c r="U14" s="214"/>
      <c r="V14" s="169"/>
      <c r="W14" s="214"/>
      <c r="X14" s="169"/>
      <c r="Y14" s="214"/>
      <c r="Z14" s="169"/>
      <c r="AA14" s="214"/>
    </row>
    <row r="15" spans="1:30" ht="15">
      <c r="A15" s="202">
        <v>12</v>
      </c>
      <c r="B15" s="216" t="s">
        <v>16</v>
      </c>
      <c r="C15" s="209"/>
      <c r="D15" s="209"/>
      <c r="E15" s="169"/>
      <c r="F15" s="214"/>
      <c r="G15" s="214"/>
      <c r="H15" s="169"/>
      <c r="I15" s="214"/>
      <c r="J15" s="169"/>
      <c r="K15" s="214"/>
      <c r="L15" s="169"/>
      <c r="M15" s="214"/>
      <c r="N15" s="169"/>
      <c r="O15" s="214"/>
      <c r="P15" s="169"/>
      <c r="Q15" s="214"/>
      <c r="R15" s="169"/>
      <c r="S15" s="214"/>
      <c r="T15" s="169"/>
      <c r="U15" s="214"/>
      <c r="V15" s="169"/>
      <c r="W15" s="214"/>
      <c r="X15" s="169"/>
      <c r="Y15" s="214"/>
      <c r="Z15" s="169"/>
      <c r="AA15" s="214"/>
    </row>
    <row r="16" spans="1:30">
      <c r="A16" s="202">
        <v>13</v>
      </c>
      <c r="B16" s="208" t="s">
        <v>28</v>
      </c>
      <c r="C16" s="209"/>
      <c r="D16" s="217"/>
      <c r="E16" s="169">
        <f>D36</f>
        <v>0</v>
      </c>
      <c r="F16" s="214">
        <f t="shared" ref="F16:AA16" si="5">E36</f>
        <v>0</v>
      </c>
      <c r="G16" s="214">
        <f t="shared" si="5"/>
        <v>0</v>
      </c>
      <c r="H16" s="169">
        <f t="shared" si="5"/>
        <v>0</v>
      </c>
      <c r="I16" s="214">
        <f t="shared" si="5"/>
        <v>0</v>
      </c>
      <c r="J16" s="169">
        <f t="shared" si="5"/>
        <v>0</v>
      </c>
      <c r="K16" s="214">
        <f t="shared" si="5"/>
        <v>0</v>
      </c>
      <c r="L16" s="169">
        <f t="shared" si="5"/>
        <v>0</v>
      </c>
      <c r="M16" s="214">
        <f t="shared" si="5"/>
        <v>0</v>
      </c>
      <c r="N16" s="169">
        <f t="shared" si="5"/>
        <v>0</v>
      </c>
      <c r="O16" s="214">
        <f t="shared" si="5"/>
        <v>0</v>
      </c>
      <c r="P16" s="169">
        <f t="shared" si="5"/>
        <v>0</v>
      </c>
      <c r="Q16" s="214">
        <f t="shared" si="5"/>
        <v>0</v>
      </c>
      <c r="R16" s="169">
        <f t="shared" si="5"/>
        <v>0</v>
      </c>
      <c r="S16" s="214">
        <f t="shared" si="5"/>
        <v>0</v>
      </c>
      <c r="T16" s="169">
        <f t="shared" si="5"/>
        <v>0</v>
      </c>
      <c r="U16" s="214">
        <f t="shared" si="5"/>
        <v>0</v>
      </c>
      <c r="V16" s="169">
        <f t="shared" si="5"/>
        <v>0</v>
      </c>
      <c r="W16" s="214">
        <f t="shared" si="5"/>
        <v>0</v>
      </c>
      <c r="X16" s="169">
        <f t="shared" si="5"/>
        <v>0</v>
      </c>
      <c r="Y16" s="214">
        <f t="shared" si="5"/>
        <v>0</v>
      </c>
      <c r="Z16" s="169">
        <f t="shared" si="5"/>
        <v>0</v>
      </c>
      <c r="AA16" s="214">
        <f t="shared" si="5"/>
        <v>0</v>
      </c>
    </row>
    <row r="17" spans="1:30">
      <c r="A17" s="202">
        <v>14</v>
      </c>
      <c r="B17" s="218" t="str">
        <f>IF(ISBLANK('1)Summary'!B33),"",'1)Summary'!B33)</f>
        <v/>
      </c>
      <c r="C17" s="218">
        <f>IF(ISBLANK('1)Summary'!E33),"",'1)Summary'!E33)</f>
        <v>0</v>
      </c>
      <c r="D17" s="174"/>
      <c r="E17" s="173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3"/>
      <c r="Q17" s="175"/>
      <c r="R17" s="179"/>
      <c r="S17" s="180"/>
      <c r="T17" s="179"/>
      <c r="U17" s="180"/>
      <c r="V17" s="179"/>
      <c r="W17" s="180"/>
      <c r="X17" s="179"/>
      <c r="Y17" s="180"/>
      <c r="Z17" s="179"/>
      <c r="AA17" s="180"/>
      <c r="AB17" s="169">
        <f t="shared" ref="AB17:AB24" si="6">SUM(D17:AA17)</f>
        <v>0</v>
      </c>
      <c r="AC17" s="170" t="str">
        <f t="shared" ref="AC17:AC24" si="7">IF(AB17=C17,"Balanced",IF(AB17&gt;C17,"Over","Under"))</f>
        <v>Balanced</v>
      </c>
      <c r="AD17" s="169">
        <f t="shared" ref="AD17:AD24" si="8">C17-AB17</f>
        <v>0</v>
      </c>
    </row>
    <row r="18" spans="1:30">
      <c r="A18" s="202">
        <v>15</v>
      </c>
      <c r="B18" s="218" t="str">
        <f>IF(ISBLANK('1)Summary'!B34),"",'1)Summary'!B34)</f>
        <v/>
      </c>
      <c r="C18" s="218">
        <f>IF(ISBLANK('1)Summary'!E34),"",'1)Summary'!E34)</f>
        <v>0</v>
      </c>
      <c r="D18" s="174"/>
      <c r="E18" s="173"/>
      <c r="F18" s="175"/>
      <c r="G18" s="175"/>
      <c r="H18" s="173"/>
      <c r="I18" s="175"/>
      <c r="J18" s="173"/>
      <c r="K18" s="175"/>
      <c r="L18" s="173"/>
      <c r="M18" s="175"/>
      <c r="N18" s="173"/>
      <c r="O18" s="175"/>
      <c r="P18" s="173"/>
      <c r="Q18" s="175"/>
      <c r="R18" s="179"/>
      <c r="S18" s="180"/>
      <c r="T18" s="179"/>
      <c r="U18" s="180"/>
      <c r="V18" s="179"/>
      <c r="W18" s="180"/>
      <c r="X18" s="179"/>
      <c r="Y18" s="180"/>
      <c r="Z18" s="179"/>
      <c r="AA18" s="180"/>
      <c r="AB18" s="169">
        <f t="shared" si="6"/>
        <v>0</v>
      </c>
      <c r="AC18" s="170" t="str">
        <f t="shared" si="7"/>
        <v>Balanced</v>
      </c>
      <c r="AD18" s="169">
        <f t="shared" si="8"/>
        <v>0</v>
      </c>
    </row>
    <row r="19" spans="1:30">
      <c r="A19" s="202">
        <v>16</v>
      </c>
      <c r="B19" s="218" t="str">
        <f>IF(ISBLANK('1)Summary'!B35),"",'1)Summary'!B35)</f>
        <v/>
      </c>
      <c r="C19" s="218">
        <f>IF(ISBLANK('1)Summary'!E35),"",'1)Summary'!E35)</f>
        <v>0</v>
      </c>
      <c r="D19" s="174"/>
      <c r="E19" s="173"/>
      <c r="F19" s="175"/>
      <c r="G19" s="175"/>
      <c r="H19" s="173"/>
      <c r="I19" s="175"/>
      <c r="J19" s="173"/>
      <c r="K19" s="175"/>
      <c r="L19" s="173"/>
      <c r="M19" s="175"/>
      <c r="N19" s="173"/>
      <c r="O19" s="175"/>
      <c r="P19" s="173"/>
      <c r="Q19" s="175"/>
      <c r="R19" s="179"/>
      <c r="S19" s="180"/>
      <c r="T19" s="179"/>
      <c r="U19" s="180"/>
      <c r="V19" s="179"/>
      <c r="W19" s="180"/>
      <c r="X19" s="179"/>
      <c r="Y19" s="180"/>
      <c r="Z19" s="179"/>
      <c r="AA19" s="180"/>
      <c r="AB19" s="169">
        <f t="shared" si="6"/>
        <v>0</v>
      </c>
      <c r="AC19" s="170" t="str">
        <f t="shared" si="7"/>
        <v>Balanced</v>
      </c>
      <c r="AD19" s="169">
        <f t="shared" si="8"/>
        <v>0</v>
      </c>
    </row>
    <row r="20" spans="1:30">
      <c r="A20" s="202">
        <v>17</v>
      </c>
      <c r="B20" s="218" t="str">
        <f>IF(ISBLANK('1)Summary'!B36),"",'1)Summary'!B36)</f>
        <v/>
      </c>
      <c r="C20" s="218">
        <f>IF(ISBLANK('1)Summary'!E36),"",'1)Summary'!E36)</f>
        <v>0</v>
      </c>
      <c r="D20" s="174"/>
      <c r="E20" s="173"/>
      <c r="F20" s="175"/>
      <c r="G20" s="175"/>
      <c r="H20" s="173"/>
      <c r="I20" s="175"/>
      <c r="J20" s="173"/>
      <c r="K20" s="175"/>
      <c r="L20" s="173"/>
      <c r="M20" s="175"/>
      <c r="N20" s="173"/>
      <c r="O20" s="175"/>
      <c r="P20" s="173"/>
      <c r="Q20" s="175"/>
      <c r="R20" s="179"/>
      <c r="S20" s="180"/>
      <c r="T20" s="179"/>
      <c r="U20" s="180"/>
      <c r="V20" s="179"/>
      <c r="W20" s="180"/>
      <c r="X20" s="179"/>
      <c r="Y20" s="180"/>
      <c r="Z20" s="179"/>
      <c r="AA20" s="180"/>
      <c r="AB20" s="169">
        <f t="shared" si="6"/>
        <v>0</v>
      </c>
      <c r="AC20" s="170" t="str">
        <f t="shared" si="7"/>
        <v>Balanced</v>
      </c>
      <c r="AD20" s="169">
        <f t="shared" si="8"/>
        <v>0</v>
      </c>
    </row>
    <row r="21" spans="1:30">
      <c r="A21" s="202">
        <v>18</v>
      </c>
      <c r="B21" s="218" t="str">
        <f>IF(ISBLANK('1)Summary'!B37),"",'1)Summary'!B37)</f>
        <v/>
      </c>
      <c r="C21" s="218">
        <f>IF(ISBLANK('1)Summary'!E37),"",'1)Summary'!E37)</f>
        <v>0</v>
      </c>
      <c r="D21" s="174"/>
      <c r="E21" s="173"/>
      <c r="F21" s="175"/>
      <c r="G21" s="175"/>
      <c r="H21" s="173"/>
      <c r="I21" s="175"/>
      <c r="J21" s="173"/>
      <c r="K21" s="175"/>
      <c r="L21" s="173"/>
      <c r="M21" s="175"/>
      <c r="N21" s="173"/>
      <c r="O21" s="175"/>
      <c r="P21" s="173"/>
      <c r="Q21" s="175"/>
      <c r="R21" s="179"/>
      <c r="S21" s="180"/>
      <c r="T21" s="179"/>
      <c r="U21" s="180"/>
      <c r="V21" s="179"/>
      <c r="W21" s="180"/>
      <c r="X21" s="179"/>
      <c r="Y21" s="180"/>
      <c r="Z21" s="179"/>
      <c r="AA21" s="180"/>
      <c r="AB21" s="169">
        <f t="shared" si="6"/>
        <v>0</v>
      </c>
      <c r="AC21" s="170" t="str">
        <f t="shared" si="7"/>
        <v>Balanced</v>
      </c>
      <c r="AD21" s="169">
        <f t="shared" si="8"/>
        <v>0</v>
      </c>
    </row>
    <row r="22" spans="1:30">
      <c r="A22" s="202">
        <v>19</v>
      </c>
      <c r="B22" s="218" t="str">
        <f>IF(ISBLANK('1)Summary'!B38),"",'1)Summary'!B38)</f>
        <v/>
      </c>
      <c r="C22" s="218">
        <f>IF(ISBLANK('1)Summary'!E38),"",'1)Summary'!E38)</f>
        <v>0</v>
      </c>
      <c r="D22" s="174"/>
      <c r="E22" s="173"/>
      <c r="F22" s="175"/>
      <c r="G22" s="175"/>
      <c r="H22" s="173"/>
      <c r="I22" s="175"/>
      <c r="J22" s="173"/>
      <c r="K22" s="175"/>
      <c r="L22" s="173"/>
      <c r="M22" s="175"/>
      <c r="N22" s="173"/>
      <c r="O22" s="175"/>
      <c r="P22" s="173"/>
      <c r="Q22" s="175"/>
      <c r="R22" s="179"/>
      <c r="S22" s="180"/>
      <c r="T22" s="179"/>
      <c r="U22" s="180"/>
      <c r="V22" s="179"/>
      <c r="W22" s="180"/>
      <c r="X22" s="179"/>
      <c r="Y22" s="180"/>
      <c r="Z22" s="179"/>
      <c r="AA22" s="180"/>
      <c r="AB22" s="169">
        <f t="shared" si="6"/>
        <v>0</v>
      </c>
      <c r="AC22" s="170" t="str">
        <f t="shared" si="7"/>
        <v>Balanced</v>
      </c>
      <c r="AD22" s="169">
        <f t="shared" si="8"/>
        <v>0</v>
      </c>
    </row>
    <row r="23" spans="1:30">
      <c r="A23" s="202">
        <v>20</v>
      </c>
      <c r="B23" s="218" t="str">
        <f>IF(ISBLANK('1)Summary'!B39),"",'1)Summary'!B39)</f>
        <v/>
      </c>
      <c r="C23" s="218">
        <f>IF(ISBLANK('1)Summary'!E39),"",'1)Summary'!E39)</f>
        <v>0</v>
      </c>
      <c r="D23" s="174"/>
      <c r="E23" s="173"/>
      <c r="F23" s="175"/>
      <c r="G23" s="175"/>
      <c r="H23" s="173"/>
      <c r="I23" s="175"/>
      <c r="J23" s="173"/>
      <c r="K23" s="175"/>
      <c r="L23" s="173"/>
      <c r="M23" s="175"/>
      <c r="N23" s="173"/>
      <c r="O23" s="175"/>
      <c r="P23" s="173"/>
      <c r="Q23" s="175"/>
      <c r="R23" s="179"/>
      <c r="S23" s="180"/>
      <c r="T23" s="179"/>
      <c r="U23" s="180"/>
      <c r="V23" s="179"/>
      <c r="W23" s="180"/>
      <c r="X23" s="179"/>
      <c r="Y23" s="180"/>
      <c r="Z23" s="179"/>
      <c r="AA23" s="180"/>
      <c r="AB23" s="169">
        <f t="shared" si="6"/>
        <v>0</v>
      </c>
      <c r="AC23" s="170" t="str">
        <f t="shared" si="7"/>
        <v>Balanced</v>
      </c>
      <c r="AD23" s="169">
        <f t="shared" si="8"/>
        <v>0</v>
      </c>
    </row>
    <row r="24" spans="1:30">
      <c r="A24" s="202">
        <v>21</v>
      </c>
      <c r="B24" s="218" t="str">
        <f>IF(ISBLANK('1)Summary'!B40),"",'1)Summary'!B40)</f>
        <v/>
      </c>
      <c r="C24" s="218">
        <f>IF(ISBLANK('1)Summary'!E40),"",'1)Summary'!E40)</f>
        <v>0</v>
      </c>
      <c r="D24" s="178"/>
      <c r="E24" s="177"/>
      <c r="F24" s="178"/>
      <c r="G24" s="178"/>
      <c r="H24" s="177"/>
      <c r="I24" s="178"/>
      <c r="J24" s="177"/>
      <c r="K24" s="178"/>
      <c r="L24" s="177"/>
      <c r="M24" s="178"/>
      <c r="N24" s="177"/>
      <c r="O24" s="178"/>
      <c r="P24" s="177"/>
      <c r="Q24" s="178"/>
      <c r="R24" s="181"/>
      <c r="S24" s="182"/>
      <c r="T24" s="181"/>
      <c r="U24" s="182"/>
      <c r="V24" s="181"/>
      <c r="W24" s="182"/>
      <c r="X24" s="181"/>
      <c r="Y24" s="182"/>
      <c r="Z24" s="181"/>
      <c r="AA24" s="182"/>
      <c r="AB24" s="171">
        <f t="shared" si="6"/>
        <v>0</v>
      </c>
      <c r="AC24" s="172" t="str">
        <f t="shared" si="7"/>
        <v>Balanced</v>
      </c>
      <c r="AD24" s="171">
        <f t="shared" si="8"/>
        <v>0</v>
      </c>
    </row>
    <row r="25" spans="1:30" s="252" customFormat="1">
      <c r="A25" s="202">
        <v>22</v>
      </c>
      <c r="B25" s="213" t="s">
        <v>17</v>
      </c>
      <c r="C25" s="219">
        <f>SUM(C17:C24)</f>
        <v>0</v>
      </c>
      <c r="D25" s="219">
        <f>SUM(D16:D24)</f>
        <v>0</v>
      </c>
      <c r="E25" s="220">
        <f t="shared" ref="E25:AA25" si="9">SUM(E16:E24)</f>
        <v>0</v>
      </c>
      <c r="F25" s="221">
        <f t="shared" si="9"/>
        <v>0</v>
      </c>
      <c r="G25" s="221">
        <f t="shared" si="9"/>
        <v>0</v>
      </c>
      <c r="H25" s="220">
        <f t="shared" si="9"/>
        <v>0</v>
      </c>
      <c r="I25" s="221">
        <f t="shared" si="9"/>
        <v>0</v>
      </c>
      <c r="J25" s="220">
        <f t="shared" si="9"/>
        <v>0</v>
      </c>
      <c r="K25" s="221">
        <f t="shared" si="9"/>
        <v>0</v>
      </c>
      <c r="L25" s="220">
        <f t="shared" si="9"/>
        <v>0</v>
      </c>
      <c r="M25" s="221">
        <f t="shared" si="9"/>
        <v>0</v>
      </c>
      <c r="N25" s="220">
        <f t="shared" si="9"/>
        <v>0</v>
      </c>
      <c r="O25" s="221">
        <f t="shared" si="9"/>
        <v>0</v>
      </c>
      <c r="P25" s="220">
        <f t="shared" si="9"/>
        <v>0</v>
      </c>
      <c r="Q25" s="221">
        <f t="shared" si="9"/>
        <v>0</v>
      </c>
      <c r="R25" s="220">
        <f t="shared" si="9"/>
        <v>0</v>
      </c>
      <c r="S25" s="221">
        <f t="shared" si="9"/>
        <v>0</v>
      </c>
      <c r="T25" s="220">
        <f t="shared" si="9"/>
        <v>0</v>
      </c>
      <c r="U25" s="221">
        <f t="shared" si="9"/>
        <v>0</v>
      </c>
      <c r="V25" s="220">
        <f t="shared" si="9"/>
        <v>0</v>
      </c>
      <c r="W25" s="221">
        <f t="shared" si="9"/>
        <v>0</v>
      </c>
      <c r="X25" s="220">
        <f t="shared" si="9"/>
        <v>0</v>
      </c>
      <c r="Y25" s="221">
        <f t="shared" si="9"/>
        <v>0</v>
      </c>
      <c r="Z25" s="220">
        <f t="shared" si="9"/>
        <v>0</v>
      </c>
      <c r="AA25" s="221">
        <f t="shared" si="9"/>
        <v>0</v>
      </c>
      <c r="AB25" s="169"/>
      <c r="AC25" s="170"/>
      <c r="AD25" s="169"/>
    </row>
    <row r="26" spans="1:30" s="252" customFormat="1">
      <c r="A26" s="202"/>
      <c r="B26" s="213"/>
      <c r="C26" s="219"/>
      <c r="D26" s="219"/>
      <c r="E26" s="220"/>
      <c r="F26" s="221"/>
      <c r="G26" s="221"/>
      <c r="H26" s="220"/>
      <c r="I26" s="221"/>
      <c r="J26" s="220"/>
      <c r="K26" s="221"/>
      <c r="L26" s="220"/>
      <c r="M26" s="221"/>
      <c r="N26" s="220"/>
      <c r="O26" s="221"/>
      <c r="P26" s="220"/>
      <c r="Q26" s="221"/>
      <c r="R26" s="220"/>
      <c r="S26" s="221"/>
      <c r="T26" s="220"/>
      <c r="U26" s="221"/>
      <c r="V26" s="220"/>
      <c r="W26" s="221"/>
      <c r="X26" s="220"/>
      <c r="Y26" s="221"/>
      <c r="Z26" s="220"/>
      <c r="AA26" s="221"/>
      <c r="AB26" s="169"/>
      <c r="AC26" s="170"/>
      <c r="AD26" s="169"/>
    </row>
    <row r="27" spans="1:30">
      <c r="A27" s="202">
        <v>23</v>
      </c>
      <c r="B27" s="208"/>
      <c r="C27" s="209"/>
      <c r="D27" s="209"/>
      <c r="E27" s="169"/>
      <c r="F27" s="214"/>
      <c r="G27" s="214"/>
      <c r="H27" s="169"/>
      <c r="I27" s="214"/>
      <c r="J27" s="169"/>
      <c r="K27" s="214"/>
      <c r="L27" s="169"/>
      <c r="M27" s="214"/>
      <c r="N27" s="169"/>
      <c r="O27" s="214"/>
      <c r="P27" s="169"/>
      <c r="Q27" s="214"/>
      <c r="R27" s="169"/>
      <c r="S27" s="214"/>
      <c r="T27" s="169"/>
      <c r="U27" s="214"/>
      <c r="V27" s="169"/>
      <c r="W27" s="214"/>
      <c r="X27" s="169"/>
      <c r="Y27" s="214"/>
      <c r="Z27" s="169"/>
      <c r="AA27" s="214"/>
    </row>
    <row r="28" spans="1:30">
      <c r="A28" s="202">
        <v>24</v>
      </c>
      <c r="B28" s="6" t="s">
        <v>18</v>
      </c>
      <c r="C28" s="209"/>
      <c r="D28" s="209"/>
      <c r="E28" s="169"/>
      <c r="F28" s="214"/>
      <c r="G28" s="214"/>
      <c r="H28" s="169"/>
      <c r="I28" s="214"/>
      <c r="J28" s="169"/>
      <c r="K28" s="214"/>
      <c r="L28" s="169"/>
      <c r="M28" s="214"/>
      <c r="N28" s="169"/>
      <c r="O28" s="214"/>
      <c r="P28" s="169"/>
      <c r="Q28" s="214"/>
      <c r="R28" s="169"/>
      <c r="S28" s="214"/>
      <c r="T28" s="169"/>
      <c r="U28" s="214"/>
      <c r="V28" s="169"/>
      <c r="W28" s="214"/>
      <c r="X28" s="169"/>
      <c r="Y28" s="214"/>
      <c r="Z28" s="169"/>
      <c r="AA28" s="214"/>
    </row>
    <row r="29" spans="1:30">
      <c r="A29" s="202">
        <v>25</v>
      </c>
      <c r="B29" s="7" t="s">
        <v>31</v>
      </c>
      <c r="C29" s="209"/>
      <c r="D29" s="209">
        <f>D13-D25</f>
        <v>0</v>
      </c>
      <c r="E29" s="169">
        <f t="shared" ref="E29:AA29" si="10">E13-E25</f>
        <v>0</v>
      </c>
      <c r="F29" s="214">
        <f t="shared" si="10"/>
        <v>0</v>
      </c>
      <c r="G29" s="214">
        <f t="shared" si="10"/>
        <v>0</v>
      </c>
      <c r="H29" s="169">
        <f t="shared" si="10"/>
        <v>0</v>
      </c>
      <c r="I29" s="214">
        <f t="shared" si="10"/>
        <v>0</v>
      </c>
      <c r="J29" s="169">
        <f t="shared" si="10"/>
        <v>0</v>
      </c>
      <c r="K29" s="214">
        <f t="shared" si="10"/>
        <v>0</v>
      </c>
      <c r="L29" s="169">
        <f t="shared" si="10"/>
        <v>0</v>
      </c>
      <c r="M29" s="214">
        <f t="shared" si="10"/>
        <v>0</v>
      </c>
      <c r="N29" s="169">
        <f t="shared" si="10"/>
        <v>0</v>
      </c>
      <c r="O29" s="214">
        <f t="shared" si="10"/>
        <v>0</v>
      </c>
      <c r="P29" s="169">
        <f t="shared" si="10"/>
        <v>0</v>
      </c>
      <c r="Q29" s="214">
        <f t="shared" si="10"/>
        <v>0</v>
      </c>
      <c r="R29" s="169">
        <f t="shared" si="10"/>
        <v>0</v>
      </c>
      <c r="S29" s="214">
        <f t="shared" si="10"/>
        <v>0</v>
      </c>
      <c r="T29" s="169">
        <f t="shared" si="10"/>
        <v>0</v>
      </c>
      <c r="U29" s="214">
        <f t="shared" si="10"/>
        <v>0</v>
      </c>
      <c r="V29" s="169">
        <f t="shared" si="10"/>
        <v>0</v>
      </c>
      <c r="W29" s="214">
        <f t="shared" si="10"/>
        <v>0</v>
      </c>
      <c r="X29" s="169">
        <f t="shared" si="10"/>
        <v>0</v>
      </c>
      <c r="Y29" s="214">
        <f t="shared" si="10"/>
        <v>0</v>
      </c>
      <c r="Z29" s="169">
        <f t="shared" si="10"/>
        <v>0</v>
      </c>
      <c r="AA29" s="214">
        <f t="shared" si="10"/>
        <v>0</v>
      </c>
    </row>
    <row r="30" spans="1:30" ht="13.5" thickBot="1">
      <c r="A30" s="202">
        <v>26</v>
      </c>
      <c r="B30" s="9" t="s">
        <v>29</v>
      </c>
      <c r="C30" s="222">
        <f>SUM(D30:AA30)</f>
        <v>0</v>
      </c>
      <c r="D30" s="222">
        <f>MAX(0,D29)</f>
        <v>0</v>
      </c>
      <c r="E30" s="223">
        <f t="shared" ref="E30:AA30" si="11">MAX(0,E29)</f>
        <v>0</v>
      </c>
      <c r="F30" s="224">
        <f t="shared" si="11"/>
        <v>0</v>
      </c>
      <c r="G30" s="224">
        <f t="shared" si="11"/>
        <v>0</v>
      </c>
      <c r="H30" s="223">
        <f t="shared" si="11"/>
        <v>0</v>
      </c>
      <c r="I30" s="224">
        <f t="shared" si="11"/>
        <v>0</v>
      </c>
      <c r="J30" s="223">
        <f t="shared" si="11"/>
        <v>0</v>
      </c>
      <c r="K30" s="224">
        <f t="shared" si="11"/>
        <v>0</v>
      </c>
      <c r="L30" s="223">
        <f t="shared" si="11"/>
        <v>0</v>
      </c>
      <c r="M30" s="224">
        <f t="shared" si="11"/>
        <v>0</v>
      </c>
      <c r="N30" s="223">
        <f t="shared" si="11"/>
        <v>0</v>
      </c>
      <c r="O30" s="224">
        <f t="shared" si="11"/>
        <v>0</v>
      </c>
      <c r="P30" s="223">
        <f t="shared" si="11"/>
        <v>0</v>
      </c>
      <c r="Q30" s="224">
        <f t="shared" si="11"/>
        <v>0</v>
      </c>
      <c r="R30" s="223">
        <f t="shared" si="11"/>
        <v>0</v>
      </c>
      <c r="S30" s="224">
        <f t="shared" si="11"/>
        <v>0</v>
      </c>
      <c r="T30" s="223">
        <f t="shared" si="11"/>
        <v>0</v>
      </c>
      <c r="U30" s="224">
        <f t="shared" si="11"/>
        <v>0</v>
      </c>
      <c r="V30" s="223">
        <f t="shared" si="11"/>
        <v>0</v>
      </c>
      <c r="W30" s="224">
        <f t="shared" si="11"/>
        <v>0</v>
      </c>
      <c r="X30" s="223">
        <f t="shared" si="11"/>
        <v>0</v>
      </c>
      <c r="Y30" s="224">
        <f t="shared" si="11"/>
        <v>0</v>
      </c>
      <c r="Z30" s="223">
        <f t="shared" si="11"/>
        <v>0</v>
      </c>
      <c r="AA30" s="224">
        <f t="shared" si="11"/>
        <v>0</v>
      </c>
    </row>
    <row r="31" spans="1:30">
      <c r="A31" s="202">
        <v>27</v>
      </c>
      <c r="B31" s="225" t="s">
        <v>19</v>
      </c>
      <c r="C31" s="226"/>
      <c r="D31" s="226">
        <f t="shared" ref="D31:AA31" si="12">D25+D30</f>
        <v>0</v>
      </c>
      <c r="E31" s="227">
        <f t="shared" si="12"/>
        <v>0</v>
      </c>
      <c r="F31" s="228">
        <f t="shared" si="12"/>
        <v>0</v>
      </c>
      <c r="G31" s="228">
        <f t="shared" si="12"/>
        <v>0</v>
      </c>
      <c r="H31" s="227">
        <f t="shared" si="12"/>
        <v>0</v>
      </c>
      <c r="I31" s="228">
        <f t="shared" si="12"/>
        <v>0</v>
      </c>
      <c r="J31" s="227">
        <f t="shared" si="12"/>
        <v>0</v>
      </c>
      <c r="K31" s="228">
        <f t="shared" si="12"/>
        <v>0</v>
      </c>
      <c r="L31" s="227">
        <f t="shared" si="12"/>
        <v>0</v>
      </c>
      <c r="M31" s="228">
        <f t="shared" si="12"/>
        <v>0</v>
      </c>
      <c r="N31" s="227">
        <f t="shared" si="12"/>
        <v>0</v>
      </c>
      <c r="O31" s="228">
        <f t="shared" si="12"/>
        <v>0</v>
      </c>
      <c r="P31" s="227">
        <f t="shared" si="12"/>
        <v>0</v>
      </c>
      <c r="Q31" s="228">
        <f t="shared" si="12"/>
        <v>0</v>
      </c>
      <c r="R31" s="227">
        <f t="shared" si="12"/>
        <v>0</v>
      </c>
      <c r="S31" s="228">
        <f t="shared" si="12"/>
        <v>0</v>
      </c>
      <c r="T31" s="227">
        <f t="shared" si="12"/>
        <v>0</v>
      </c>
      <c r="U31" s="228">
        <f t="shared" si="12"/>
        <v>0</v>
      </c>
      <c r="V31" s="227">
        <f t="shared" si="12"/>
        <v>0</v>
      </c>
      <c r="W31" s="228">
        <f t="shared" si="12"/>
        <v>0</v>
      </c>
      <c r="X31" s="227">
        <f t="shared" si="12"/>
        <v>0</v>
      </c>
      <c r="Y31" s="228">
        <f t="shared" si="12"/>
        <v>0</v>
      </c>
      <c r="Z31" s="227">
        <f t="shared" si="12"/>
        <v>0</v>
      </c>
      <c r="AA31" s="228">
        <f t="shared" si="12"/>
        <v>0</v>
      </c>
    </row>
    <row r="32" spans="1:30">
      <c r="A32" s="202">
        <v>28</v>
      </c>
      <c r="C32" s="209"/>
      <c r="D32" s="230"/>
      <c r="E32" s="169"/>
      <c r="F32" s="214"/>
      <c r="G32" s="214"/>
      <c r="H32" s="169"/>
      <c r="I32" s="214"/>
      <c r="J32" s="169"/>
      <c r="K32" s="214"/>
      <c r="L32" s="169"/>
      <c r="M32" s="214"/>
      <c r="N32" s="169"/>
      <c r="O32" s="214"/>
      <c r="P32" s="169"/>
      <c r="Q32" s="214"/>
      <c r="R32" s="169"/>
      <c r="S32" s="214"/>
      <c r="T32" s="169"/>
      <c r="U32" s="214"/>
      <c r="V32" s="169"/>
      <c r="W32" s="214"/>
      <c r="X32" s="169"/>
      <c r="Y32" s="214"/>
      <c r="Z32" s="169"/>
      <c r="AA32" s="214"/>
    </row>
    <row r="33" spans="1:28">
      <c r="A33" s="202">
        <v>29</v>
      </c>
      <c r="B33" s="8" t="s">
        <v>20</v>
      </c>
      <c r="C33" s="209"/>
      <c r="D33" s="209">
        <f>MAX(0,-D29)</f>
        <v>0</v>
      </c>
      <c r="E33" s="169">
        <f>MAX(0,-E29)</f>
        <v>0</v>
      </c>
      <c r="F33" s="214">
        <f t="shared" ref="F33:AA33" si="13">MAX(0,-F29)</f>
        <v>0</v>
      </c>
      <c r="G33" s="214">
        <f t="shared" si="13"/>
        <v>0</v>
      </c>
      <c r="H33" s="169">
        <f t="shared" si="13"/>
        <v>0</v>
      </c>
      <c r="I33" s="214">
        <f t="shared" si="13"/>
        <v>0</v>
      </c>
      <c r="J33" s="169">
        <f t="shared" si="13"/>
        <v>0</v>
      </c>
      <c r="K33" s="214">
        <f t="shared" si="13"/>
        <v>0</v>
      </c>
      <c r="L33" s="169">
        <f t="shared" si="13"/>
        <v>0</v>
      </c>
      <c r="M33" s="214">
        <f t="shared" si="13"/>
        <v>0</v>
      </c>
      <c r="N33" s="169">
        <f t="shared" si="13"/>
        <v>0</v>
      </c>
      <c r="O33" s="214">
        <f t="shared" si="13"/>
        <v>0</v>
      </c>
      <c r="P33" s="169">
        <f t="shared" si="13"/>
        <v>0</v>
      </c>
      <c r="Q33" s="214">
        <f t="shared" si="13"/>
        <v>0</v>
      </c>
      <c r="R33" s="169">
        <f t="shared" si="13"/>
        <v>0</v>
      </c>
      <c r="S33" s="214">
        <f t="shared" si="13"/>
        <v>0</v>
      </c>
      <c r="T33" s="169">
        <f t="shared" si="13"/>
        <v>0</v>
      </c>
      <c r="U33" s="214">
        <f t="shared" si="13"/>
        <v>0</v>
      </c>
      <c r="V33" s="169">
        <f t="shared" si="13"/>
        <v>0</v>
      </c>
      <c r="W33" s="214">
        <f t="shared" si="13"/>
        <v>0</v>
      </c>
      <c r="X33" s="169">
        <f t="shared" si="13"/>
        <v>0</v>
      </c>
      <c r="Y33" s="214">
        <f t="shared" si="13"/>
        <v>0</v>
      </c>
      <c r="Z33" s="169">
        <f t="shared" si="13"/>
        <v>0</v>
      </c>
      <c r="AA33" s="214">
        <f t="shared" si="13"/>
        <v>0</v>
      </c>
    </row>
    <row r="34" spans="1:28" ht="13.5" thickBot="1">
      <c r="A34" s="202">
        <v>30</v>
      </c>
      <c r="B34" s="231" t="s">
        <v>32</v>
      </c>
      <c r="C34" s="232"/>
      <c r="D34" s="233"/>
      <c r="E34" s="234">
        <f>IF(D41&gt;0,MIN(E33,D41),0)</f>
        <v>0</v>
      </c>
      <c r="F34" s="235">
        <f t="shared" ref="F34:AA34" si="14">IF(E41&gt;0,MIN(F33,E41),0)</f>
        <v>0</v>
      </c>
      <c r="G34" s="235">
        <f t="shared" si="14"/>
        <v>0</v>
      </c>
      <c r="H34" s="234">
        <f t="shared" si="14"/>
        <v>0</v>
      </c>
      <c r="I34" s="235">
        <f t="shared" si="14"/>
        <v>0</v>
      </c>
      <c r="J34" s="236">
        <f t="shared" si="14"/>
        <v>0</v>
      </c>
      <c r="K34" s="235">
        <f t="shared" si="14"/>
        <v>0</v>
      </c>
      <c r="L34" s="234">
        <f t="shared" si="14"/>
        <v>0</v>
      </c>
      <c r="M34" s="235">
        <f t="shared" si="14"/>
        <v>0</v>
      </c>
      <c r="N34" s="234">
        <f t="shared" si="14"/>
        <v>0</v>
      </c>
      <c r="O34" s="235">
        <f t="shared" si="14"/>
        <v>0</v>
      </c>
      <c r="P34" s="234">
        <f t="shared" si="14"/>
        <v>0</v>
      </c>
      <c r="Q34" s="235">
        <f t="shared" si="14"/>
        <v>0</v>
      </c>
      <c r="R34" s="234">
        <f t="shared" si="14"/>
        <v>0</v>
      </c>
      <c r="S34" s="235">
        <f t="shared" si="14"/>
        <v>0</v>
      </c>
      <c r="T34" s="234">
        <f t="shared" si="14"/>
        <v>0</v>
      </c>
      <c r="U34" s="235">
        <f t="shared" si="14"/>
        <v>0</v>
      </c>
      <c r="V34" s="234">
        <f t="shared" si="14"/>
        <v>0</v>
      </c>
      <c r="W34" s="235">
        <f t="shared" si="14"/>
        <v>0</v>
      </c>
      <c r="X34" s="234">
        <f t="shared" si="14"/>
        <v>0</v>
      </c>
      <c r="Y34" s="235">
        <f t="shared" si="14"/>
        <v>0</v>
      </c>
      <c r="Z34" s="234">
        <f t="shared" si="14"/>
        <v>0</v>
      </c>
      <c r="AA34" s="235">
        <f t="shared" si="14"/>
        <v>0</v>
      </c>
    </row>
    <row r="35" spans="1:28">
      <c r="A35" s="202">
        <v>31</v>
      </c>
      <c r="B35" s="237" t="s">
        <v>34</v>
      </c>
      <c r="C35" s="209"/>
      <c r="D35" s="226">
        <f t="shared" ref="D35:AA35" si="15">D34+D13</f>
        <v>0</v>
      </c>
      <c r="E35" s="227">
        <f t="shared" si="15"/>
        <v>0</v>
      </c>
      <c r="F35" s="228">
        <f t="shared" si="15"/>
        <v>0</v>
      </c>
      <c r="G35" s="228">
        <f t="shared" si="15"/>
        <v>0</v>
      </c>
      <c r="H35" s="227">
        <f t="shared" si="15"/>
        <v>0</v>
      </c>
      <c r="I35" s="228">
        <f t="shared" si="15"/>
        <v>0</v>
      </c>
      <c r="J35" s="227">
        <f t="shared" si="15"/>
        <v>0</v>
      </c>
      <c r="K35" s="228">
        <f t="shared" si="15"/>
        <v>0</v>
      </c>
      <c r="L35" s="227">
        <f t="shared" si="15"/>
        <v>0</v>
      </c>
      <c r="M35" s="228">
        <f t="shared" si="15"/>
        <v>0</v>
      </c>
      <c r="N35" s="227">
        <f t="shared" si="15"/>
        <v>0</v>
      </c>
      <c r="O35" s="228">
        <f t="shared" si="15"/>
        <v>0</v>
      </c>
      <c r="P35" s="227">
        <f t="shared" si="15"/>
        <v>0</v>
      </c>
      <c r="Q35" s="228">
        <f t="shared" si="15"/>
        <v>0</v>
      </c>
      <c r="R35" s="227">
        <f t="shared" si="15"/>
        <v>0</v>
      </c>
      <c r="S35" s="228">
        <f t="shared" si="15"/>
        <v>0</v>
      </c>
      <c r="T35" s="227">
        <f t="shared" si="15"/>
        <v>0</v>
      </c>
      <c r="U35" s="228">
        <f t="shared" si="15"/>
        <v>0</v>
      </c>
      <c r="V35" s="227">
        <f t="shared" si="15"/>
        <v>0</v>
      </c>
      <c r="W35" s="228">
        <f t="shared" si="15"/>
        <v>0</v>
      </c>
      <c r="X35" s="227">
        <f t="shared" si="15"/>
        <v>0</v>
      </c>
      <c r="Y35" s="228">
        <f t="shared" si="15"/>
        <v>0</v>
      </c>
      <c r="Z35" s="227">
        <f t="shared" si="15"/>
        <v>0</v>
      </c>
      <c r="AA35" s="228">
        <f t="shared" si="15"/>
        <v>0</v>
      </c>
    </row>
    <row r="36" spans="1:28">
      <c r="A36" s="202">
        <v>32</v>
      </c>
      <c r="B36" s="229" t="s">
        <v>21</v>
      </c>
      <c r="C36" s="209"/>
      <c r="D36" s="238">
        <f>D31-D35</f>
        <v>0</v>
      </c>
      <c r="E36" s="239">
        <f>E31-E35</f>
        <v>0</v>
      </c>
      <c r="F36" s="238">
        <f t="shared" ref="F36:AA36" si="16">F31-F35</f>
        <v>0</v>
      </c>
      <c r="G36" s="238">
        <f t="shared" si="16"/>
        <v>0</v>
      </c>
      <c r="H36" s="239">
        <f t="shared" si="16"/>
        <v>0</v>
      </c>
      <c r="I36" s="238">
        <f t="shared" si="16"/>
        <v>0</v>
      </c>
      <c r="J36" s="239">
        <f t="shared" si="16"/>
        <v>0</v>
      </c>
      <c r="K36" s="238">
        <f t="shared" si="16"/>
        <v>0</v>
      </c>
      <c r="L36" s="239">
        <f t="shared" si="16"/>
        <v>0</v>
      </c>
      <c r="M36" s="238">
        <f t="shared" si="16"/>
        <v>0</v>
      </c>
      <c r="N36" s="239">
        <f t="shared" si="16"/>
        <v>0</v>
      </c>
      <c r="O36" s="238">
        <f t="shared" si="16"/>
        <v>0</v>
      </c>
      <c r="P36" s="239">
        <f t="shared" si="16"/>
        <v>0</v>
      </c>
      <c r="Q36" s="238">
        <f t="shared" si="16"/>
        <v>0</v>
      </c>
      <c r="R36" s="239">
        <f t="shared" si="16"/>
        <v>0</v>
      </c>
      <c r="S36" s="238">
        <f t="shared" si="16"/>
        <v>0</v>
      </c>
      <c r="T36" s="239">
        <f t="shared" si="16"/>
        <v>0</v>
      </c>
      <c r="U36" s="238">
        <f t="shared" si="16"/>
        <v>0</v>
      </c>
      <c r="V36" s="239">
        <f t="shared" si="16"/>
        <v>0</v>
      </c>
      <c r="W36" s="238">
        <f t="shared" si="16"/>
        <v>0</v>
      </c>
      <c r="X36" s="239">
        <f t="shared" si="16"/>
        <v>0</v>
      </c>
      <c r="Y36" s="238">
        <f t="shared" si="16"/>
        <v>0</v>
      </c>
      <c r="Z36" s="239">
        <f t="shared" si="16"/>
        <v>0</v>
      </c>
      <c r="AA36" s="238">
        <f t="shared" si="16"/>
        <v>0</v>
      </c>
    </row>
    <row r="37" spans="1:28">
      <c r="A37" s="202">
        <v>33</v>
      </c>
      <c r="B37" s="240" t="s">
        <v>33</v>
      </c>
      <c r="C37" s="209"/>
      <c r="D37" s="209"/>
      <c r="E37" s="169"/>
      <c r="F37" s="214"/>
      <c r="G37" s="214"/>
      <c r="H37" s="169"/>
      <c r="I37" s="214"/>
      <c r="J37" s="169"/>
      <c r="K37" s="214"/>
      <c r="L37" s="169"/>
      <c r="M37" s="214"/>
      <c r="N37" s="169"/>
      <c r="O37" s="214"/>
      <c r="P37" s="169"/>
      <c r="Q37" s="214"/>
      <c r="R37" s="169"/>
      <c r="S37" s="214"/>
      <c r="T37" s="169"/>
      <c r="U37" s="214"/>
      <c r="V37" s="169"/>
      <c r="W37" s="214"/>
      <c r="X37" s="169"/>
      <c r="Y37" s="214"/>
      <c r="Z37" s="169"/>
      <c r="AA37" s="214"/>
    </row>
    <row r="38" spans="1:28">
      <c r="A38" s="202">
        <v>34</v>
      </c>
      <c r="B38" s="208" t="s">
        <v>30</v>
      </c>
      <c r="C38" s="209"/>
      <c r="D38" s="241">
        <f>D30</f>
        <v>0</v>
      </c>
      <c r="E38" s="242">
        <f>E30</f>
        <v>0</v>
      </c>
      <c r="F38" s="241">
        <f t="shared" ref="F38:AA38" si="17">F30</f>
        <v>0</v>
      </c>
      <c r="G38" s="241">
        <f t="shared" si="17"/>
        <v>0</v>
      </c>
      <c r="H38" s="242">
        <f t="shared" si="17"/>
        <v>0</v>
      </c>
      <c r="I38" s="241">
        <f t="shared" si="17"/>
        <v>0</v>
      </c>
      <c r="J38" s="242">
        <f t="shared" si="17"/>
        <v>0</v>
      </c>
      <c r="K38" s="241">
        <f t="shared" si="17"/>
        <v>0</v>
      </c>
      <c r="L38" s="242">
        <f t="shared" si="17"/>
        <v>0</v>
      </c>
      <c r="M38" s="241">
        <f t="shared" si="17"/>
        <v>0</v>
      </c>
      <c r="N38" s="242">
        <f t="shared" si="17"/>
        <v>0</v>
      </c>
      <c r="O38" s="241">
        <f t="shared" si="17"/>
        <v>0</v>
      </c>
      <c r="P38" s="242">
        <f t="shared" si="17"/>
        <v>0</v>
      </c>
      <c r="Q38" s="241">
        <f t="shared" si="17"/>
        <v>0</v>
      </c>
      <c r="R38" s="242">
        <f t="shared" si="17"/>
        <v>0</v>
      </c>
      <c r="S38" s="241">
        <f t="shared" si="17"/>
        <v>0</v>
      </c>
      <c r="T38" s="242">
        <f t="shared" si="17"/>
        <v>0</v>
      </c>
      <c r="U38" s="241">
        <f t="shared" si="17"/>
        <v>0</v>
      </c>
      <c r="V38" s="242">
        <f t="shared" si="17"/>
        <v>0</v>
      </c>
      <c r="W38" s="241">
        <f t="shared" si="17"/>
        <v>0</v>
      </c>
      <c r="X38" s="242">
        <f t="shared" si="17"/>
        <v>0</v>
      </c>
      <c r="Y38" s="241">
        <f t="shared" si="17"/>
        <v>0</v>
      </c>
      <c r="Z38" s="242">
        <f t="shared" si="17"/>
        <v>0</v>
      </c>
      <c r="AA38" s="241">
        <f t="shared" si="17"/>
        <v>0</v>
      </c>
    </row>
    <row r="39" spans="1:28">
      <c r="A39" s="202">
        <v>35</v>
      </c>
      <c r="B39" s="208" t="s">
        <v>22</v>
      </c>
      <c r="C39" s="209"/>
      <c r="D39" s="243"/>
      <c r="E39" s="244">
        <f>-E34</f>
        <v>0</v>
      </c>
      <c r="F39" s="214">
        <f t="shared" ref="F39:AA39" si="18">-F34</f>
        <v>0</v>
      </c>
      <c r="G39" s="214">
        <f t="shared" si="18"/>
        <v>0</v>
      </c>
      <c r="H39" s="244">
        <f t="shared" si="18"/>
        <v>0</v>
      </c>
      <c r="I39" s="214">
        <f t="shared" si="18"/>
        <v>0</v>
      </c>
      <c r="J39" s="244">
        <f t="shared" si="18"/>
        <v>0</v>
      </c>
      <c r="K39" s="214">
        <f t="shared" si="18"/>
        <v>0</v>
      </c>
      <c r="L39" s="244">
        <f t="shared" si="18"/>
        <v>0</v>
      </c>
      <c r="M39" s="214">
        <f t="shared" si="18"/>
        <v>0</v>
      </c>
      <c r="N39" s="244">
        <f t="shared" si="18"/>
        <v>0</v>
      </c>
      <c r="O39" s="214">
        <f t="shared" si="18"/>
        <v>0</v>
      </c>
      <c r="P39" s="244">
        <f t="shared" si="18"/>
        <v>0</v>
      </c>
      <c r="Q39" s="214">
        <f t="shared" si="18"/>
        <v>0</v>
      </c>
      <c r="R39" s="244">
        <f t="shared" si="18"/>
        <v>0</v>
      </c>
      <c r="S39" s="214">
        <f t="shared" si="18"/>
        <v>0</v>
      </c>
      <c r="T39" s="244">
        <f t="shared" si="18"/>
        <v>0</v>
      </c>
      <c r="U39" s="214">
        <f t="shared" si="18"/>
        <v>0</v>
      </c>
      <c r="V39" s="244">
        <f t="shared" si="18"/>
        <v>0</v>
      </c>
      <c r="W39" s="214">
        <f t="shared" si="18"/>
        <v>0</v>
      </c>
      <c r="X39" s="244">
        <f t="shared" si="18"/>
        <v>0</v>
      </c>
      <c r="Y39" s="214">
        <f t="shared" si="18"/>
        <v>0</v>
      </c>
      <c r="Z39" s="244">
        <f t="shared" si="18"/>
        <v>0</v>
      </c>
      <c r="AA39" s="214">
        <f t="shared" si="18"/>
        <v>0</v>
      </c>
      <c r="AB39" s="245" t="s">
        <v>12</v>
      </c>
    </row>
    <row r="40" spans="1:28">
      <c r="A40" s="202">
        <v>36</v>
      </c>
      <c r="B40" s="246" t="s">
        <v>114</v>
      </c>
      <c r="C40" s="167">
        <v>7.0000000000000007E-2</v>
      </c>
      <c r="D40" s="243"/>
      <c r="E40" s="244">
        <f>$C$40/12*D41</f>
        <v>0</v>
      </c>
      <c r="F40" s="214">
        <f t="shared" ref="F40:AA40" si="19">$C$40/12*E41</f>
        <v>0</v>
      </c>
      <c r="G40" s="214">
        <f t="shared" si="19"/>
        <v>0</v>
      </c>
      <c r="H40" s="244">
        <f t="shared" si="19"/>
        <v>0</v>
      </c>
      <c r="I40" s="214">
        <f t="shared" si="19"/>
        <v>0</v>
      </c>
      <c r="J40" s="244">
        <f t="shared" si="19"/>
        <v>0</v>
      </c>
      <c r="K40" s="214">
        <f t="shared" si="19"/>
        <v>0</v>
      </c>
      <c r="L40" s="244">
        <f t="shared" si="19"/>
        <v>0</v>
      </c>
      <c r="M40" s="214">
        <f t="shared" si="19"/>
        <v>0</v>
      </c>
      <c r="N40" s="244">
        <f t="shared" si="19"/>
        <v>0</v>
      </c>
      <c r="O40" s="214">
        <f t="shared" si="19"/>
        <v>0</v>
      </c>
      <c r="P40" s="244">
        <f t="shared" si="19"/>
        <v>0</v>
      </c>
      <c r="Q40" s="214">
        <f t="shared" si="19"/>
        <v>0</v>
      </c>
      <c r="R40" s="244">
        <f t="shared" si="19"/>
        <v>0</v>
      </c>
      <c r="S40" s="214">
        <f t="shared" si="19"/>
        <v>0</v>
      </c>
      <c r="T40" s="244">
        <f t="shared" si="19"/>
        <v>0</v>
      </c>
      <c r="U40" s="214">
        <f t="shared" si="19"/>
        <v>0</v>
      </c>
      <c r="V40" s="244">
        <f t="shared" si="19"/>
        <v>0</v>
      </c>
      <c r="W40" s="214">
        <f t="shared" si="19"/>
        <v>0</v>
      </c>
      <c r="X40" s="244">
        <f t="shared" si="19"/>
        <v>0</v>
      </c>
      <c r="Y40" s="214">
        <f t="shared" si="19"/>
        <v>0</v>
      </c>
      <c r="Z40" s="244">
        <f t="shared" si="19"/>
        <v>0</v>
      </c>
      <c r="AA40" s="214">
        <f t="shared" si="19"/>
        <v>0</v>
      </c>
      <c r="AB40" s="247">
        <f>SUM(D40:AA40)</f>
        <v>0</v>
      </c>
    </row>
    <row r="41" spans="1:28">
      <c r="A41" s="202">
        <v>37</v>
      </c>
      <c r="B41" s="246" t="s">
        <v>115</v>
      </c>
      <c r="C41" s="238">
        <f>MAX(D41:AA41)</f>
        <v>0</v>
      </c>
      <c r="D41" s="248">
        <f>D38</f>
        <v>0</v>
      </c>
      <c r="E41" s="171">
        <f>D41+E38+E39+E40</f>
        <v>0</v>
      </c>
      <c r="F41" s="248">
        <f t="shared" ref="F41:AA41" si="20">E41+F38+F39+F40</f>
        <v>0</v>
      </c>
      <c r="G41" s="248">
        <f t="shared" si="20"/>
        <v>0</v>
      </c>
      <c r="H41" s="171">
        <f t="shared" si="20"/>
        <v>0</v>
      </c>
      <c r="I41" s="248">
        <f t="shared" si="20"/>
        <v>0</v>
      </c>
      <c r="J41" s="171">
        <f t="shared" si="20"/>
        <v>0</v>
      </c>
      <c r="K41" s="248">
        <f t="shared" si="20"/>
        <v>0</v>
      </c>
      <c r="L41" s="171">
        <f t="shared" si="20"/>
        <v>0</v>
      </c>
      <c r="M41" s="248">
        <f t="shared" si="20"/>
        <v>0</v>
      </c>
      <c r="N41" s="171">
        <f t="shared" si="20"/>
        <v>0</v>
      </c>
      <c r="O41" s="248">
        <f t="shared" si="20"/>
        <v>0</v>
      </c>
      <c r="P41" s="171">
        <f t="shared" si="20"/>
        <v>0</v>
      </c>
      <c r="Q41" s="248">
        <f t="shared" si="20"/>
        <v>0</v>
      </c>
      <c r="R41" s="171">
        <f t="shared" si="20"/>
        <v>0</v>
      </c>
      <c r="S41" s="248">
        <f t="shared" si="20"/>
        <v>0</v>
      </c>
      <c r="T41" s="171">
        <f t="shared" si="20"/>
        <v>0</v>
      </c>
      <c r="U41" s="248">
        <f t="shared" si="20"/>
        <v>0</v>
      </c>
      <c r="V41" s="171">
        <f t="shared" si="20"/>
        <v>0</v>
      </c>
      <c r="W41" s="248">
        <f t="shared" si="20"/>
        <v>0</v>
      </c>
      <c r="X41" s="171">
        <f t="shared" si="20"/>
        <v>0</v>
      </c>
      <c r="Y41" s="248">
        <f t="shared" si="20"/>
        <v>0</v>
      </c>
      <c r="Z41" s="171">
        <f t="shared" si="20"/>
        <v>0</v>
      </c>
      <c r="AA41" s="248">
        <f t="shared" si="20"/>
        <v>0</v>
      </c>
    </row>
    <row r="42" spans="1:28">
      <c r="A42" s="202"/>
      <c r="B42" s="246"/>
      <c r="C42" s="20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</row>
    <row r="43" spans="1:28">
      <c r="A43" s="202"/>
      <c r="C43" s="20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</row>
    <row r="44" spans="1:28">
      <c r="A44" s="202"/>
      <c r="B44" s="246"/>
      <c r="C44" s="20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</row>
    <row r="45" spans="1:28">
      <c r="A45" s="202"/>
      <c r="C45" s="20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</row>
    <row r="46" spans="1:28">
      <c r="A46" s="202"/>
      <c r="C46" s="20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</row>
    <row r="47" spans="1:28">
      <c r="A47" s="202"/>
      <c r="C47" s="20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</row>
    <row r="48" spans="1:28">
      <c r="A48" s="202"/>
      <c r="C48" s="20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</row>
    <row r="49" spans="1:27">
      <c r="A49" s="202"/>
      <c r="C49" s="20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</row>
    <row r="50" spans="1:27">
      <c r="A50" s="202"/>
      <c r="C50" s="20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</row>
    <row r="51" spans="1:27">
      <c r="A51" s="202"/>
      <c r="C51" s="20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</row>
    <row r="52" spans="1:27">
      <c r="A52" s="202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</row>
    <row r="53" spans="1:27">
      <c r="A53" s="202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</row>
    <row r="54" spans="1:27">
      <c r="A54" s="202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</row>
    <row r="55" spans="1:27">
      <c r="A55" s="202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</row>
    <row r="56" spans="1:27"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</row>
    <row r="57" spans="1:27"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</row>
    <row r="58" spans="1:27"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</row>
    <row r="59" spans="1:27"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</row>
    <row r="60" spans="1:27"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</row>
    <row r="61" spans="1:27"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</row>
    <row r="62" spans="1:27"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</row>
    <row r="63" spans="1:27"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</row>
    <row r="64" spans="1:27"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</row>
    <row r="65" spans="3:27"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</row>
    <row r="66" spans="3:27"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</row>
    <row r="67" spans="3:27"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</row>
    <row r="68" spans="3:27"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</row>
    <row r="69" spans="3:27"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</row>
    <row r="70" spans="3:27"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</row>
    <row r="71" spans="3:27"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</row>
    <row r="72" spans="3:27"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</row>
    <row r="73" spans="3:27"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</row>
    <row r="74" spans="3:27"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</row>
    <row r="75" spans="3:27"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</row>
    <row r="76" spans="3:27"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</row>
    <row r="77" spans="3:27"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</row>
    <row r="78" spans="3:27"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</row>
    <row r="79" spans="3:27"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</row>
    <row r="80" spans="3:27"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</row>
    <row r="81" spans="3:27"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</row>
    <row r="82" spans="3:27"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</row>
  </sheetData>
  <sheetProtection sheet="1" objects="1" scenarios="1"/>
  <mergeCells count="1">
    <mergeCell ref="B1:C1"/>
  </mergeCells>
  <phoneticPr fontId="3" type="noConversion"/>
  <pageMargins left="0.5" right="0.5" top="0.5" bottom="0.5" header="0.5" footer="0.5"/>
  <pageSetup scale="77" fitToWidth="2" orientation="landscape" r:id="rId1"/>
  <headerFooter alignWithMargins="0">
    <oddFooter>&amp;L&amp;F&amp;C&amp;A&amp;ROK Small Scale Rental Policy Working Group
Underwriting Proforma</oddFooter>
  </headerFooter>
  <colBreaks count="1" manualBreakCount="1">
    <brk id="11" max="39" man="1"/>
  </colBreaks>
  <ignoredErrors>
    <ignoredError sqref="AB5:AD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0)Instructions</vt:lpstr>
      <vt:lpstr>1)Summary</vt:lpstr>
      <vt:lpstr>5)Development Budget</vt:lpstr>
      <vt:lpstr>6)Construction Cash Flow</vt:lpstr>
      <vt:lpstr>'1)Summary'!Print_Area</vt:lpstr>
      <vt:lpstr>'5)Development Budget'!Print_Area</vt:lpstr>
      <vt:lpstr>'6)Construction Cash Flow'!Print_Area</vt:lpstr>
      <vt:lpstr>'5)Development Budget'!Print_Titles</vt:lpstr>
      <vt:lpstr>'6)Construction Cash Flow'!Print_Titles</vt:lpstr>
      <vt:lpstr>TDC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Lathom</dc:creator>
  <cp:lastModifiedBy>Suzanne Rogers</cp:lastModifiedBy>
  <cp:lastPrinted>2012-09-24T01:04:59Z</cp:lastPrinted>
  <dcterms:created xsi:type="dcterms:W3CDTF">2008-11-27T20:23:46Z</dcterms:created>
  <dcterms:modified xsi:type="dcterms:W3CDTF">2017-10-11T18:28:32Z</dcterms:modified>
</cp:coreProperties>
</file>